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75" yWindow="27" windowWidth="18190" windowHeight="12063"/>
  </bookViews>
  <sheets>
    <sheet name="Tab. IS.TS.2" sheetId="2" r:id="rId1"/>
    <sheet name="Foglio3" sheetId="3" state="hidden" r:id="rId2"/>
    <sheet name="Dati 2016 da spss" sheetId="4" state="hidden" r:id="rId3"/>
    <sheet name="Dati 2017 da spss" sheetId="5" state="hidden" r:id="rId4"/>
    <sheet name="Dati 2018 da spss" sheetId="6" state="hidden" r:id="rId5"/>
    <sheet name="Dati 2019 da spss" sheetId="7" state="hidden" r:id="rId6"/>
  </sheets>
  <calcPr calcId="145621"/>
</workbook>
</file>

<file path=xl/calcChain.xml><?xml version="1.0" encoding="utf-8"?>
<calcChain xmlns="http://schemas.openxmlformats.org/spreadsheetml/2006/main">
  <c r="U17" i="2" l="1"/>
  <c r="U16" i="2"/>
  <c r="U15" i="2"/>
  <c r="U14" i="2"/>
  <c r="U71" i="2" s="1"/>
  <c r="U13" i="2"/>
  <c r="U12" i="2"/>
  <c r="U11" i="2"/>
  <c r="U10" i="2"/>
  <c r="T67" i="2" s="1"/>
  <c r="U9" i="2"/>
  <c r="U8" i="2"/>
  <c r="U7" i="2"/>
  <c r="U6" i="2"/>
  <c r="V63" i="2" s="1"/>
  <c r="U5" i="2"/>
  <c r="U4" i="2"/>
  <c r="V72" i="2"/>
  <c r="U18" i="2"/>
  <c r="V75" i="2" s="1"/>
  <c r="U19" i="2"/>
  <c r="V76" i="2" s="1"/>
  <c r="V74" i="2"/>
  <c r="U74" i="2"/>
  <c r="V73" i="2"/>
  <c r="U73" i="2"/>
  <c r="V71" i="2"/>
  <c r="V70" i="2"/>
  <c r="U70" i="2"/>
  <c r="V69" i="2"/>
  <c r="U69" i="2"/>
  <c r="V68" i="2"/>
  <c r="V66" i="2"/>
  <c r="U66" i="2"/>
  <c r="V65" i="2"/>
  <c r="U65" i="2"/>
  <c r="V64" i="2"/>
  <c r="U64" i="2"/>
  <c r="V62" i="2"/>
  <c r="U62" i="2"/>
  <c r="V61" i="2"/>
  <c r="U61" i="2"/>
  <c r="T61" i="2"/>
  <c r="T62" i="2"/>
  <c r="T64" i="2"/>
  <c r="T65" i="2"/>
  <c r="T66" i="2"/>
  <c r="T68" i="2"/>
  <c r="T69" i="2"/>
  <c r="T70" i="2"/>
  <c r="T72" i="2"/>
  <c r="T73" i="2"/>
  <c r="T74" i="2"/>
  <c r="U23" i="2"/>
  <c r="U24" i="2"/>
  <c r="U27" i="2"/>
  <c r="U28" i="2"/>
  <c r="U31" i="2"/>
  <c r="U32" i="2"/>
  <c r="U35" i="2"/>
  <c r="U36" i="2"/>
  <c r="V19" i="2"/>
  <c r="U57" i="2" s="1"/>
  <c r="V18" i="2"/>
  <c r="U56" i="2" s="1"/>
  <c r="V17" i="2"/>
  <c r="U55" i="2" s="1"/>
  <c r="V16" i="2"/>
  <c r="U54" i="2" s="1"/>
  <c r="V15" i="2"/>
  <c r="U53" i="2" s="1"/>
  <c r="V14" i="2"/>
  <c r="U52" i="2" s="1"/>
  <c r="V13" i="2"/>
  <c r="U51" i="2" s="1"/>
  <c r="V12" i="2"/>
  <c r="U50" i="2" s="1"/>
  <c r="V11" i="2"/>
  <c r="U49" i="2" s="1"/>
  <c r="V10" i="2"/>
  <c r="U48" i="2" s="1"/>
  <c r="V9" i="2"/>
  <c r="U47" i="2" s="1"/>
  <c r="V8" i="2"/>
  <c r="U46" i="2" s="1"/>
  <c r="V7" i="2"/>
  <c r="U45" i="2" s="1"/>
  <c r="V6" i="2"/>
  <c r="U44" i="2" s="1"/>
  <c r="V5" i="2"/>
  <c r="U43" i="2" s="1"/>
  <c r="V4" i="2"/>
  <c r="U42" i="2" s="1"/>
  <c r="U38" i="2" l="1"/>
  <c r="U34" i="2"/>
  <c r="U30" i="2"/>
  <c r="U26" i="2"/>
  <c r="T76" i="2"/>
  <c r="U63" i="2"/>
  <c r="V67" i="2"/>
  <c r="U75" i="2"/>
  <c r="U37" i="2"/>
  <c r="U33" i="2"/>
  <c r="U29" i="2"/>
  <c r="U25" i="2"/>
  <c r="T75" i="2"/>
  <c r="T71" i="2"/>
  <c r="T63" i="2"/>
  <c r="U72" i="2"/>
  <c r="U76" i="2"/>
  <c r="T17" i="2"/>
  <c r="T16" i="2"/>
  <c r="T15" i="2"/>
  <c r="T14" i="2"/>
  <c r="T13" i="2"/>
  <c r="T12" i="2"/>
  <c r="T11" i="2"/>
  <c r="T10" i="2"/>
  <c r="T9" i="2"/>
  <c r="T8" i="2"/>
  <c r="T7" i="2"/>
  <c r="T6" i="2"/>
  <c r="T5" i="2"/>
  <c r="T4" i="2"/>
  <c r="Y11" i="2" l="1"/>
  <c r="Z11" i="2"/>
  <c r="Z4" i="2"/>
  <c r="Y4" i="2"/>
  <c r="Z8" i="2"/>
  <c r="Y8" i="2"/>
  <c r="Z12" i="2"/>
  <c r="Y12" i="2"/>
  <c r="Z16" i="2"/>
  <c r="Y16" i="2"/>
  <c r="Y7" i="2"/>
  <c r="Z7" i="2"/>
  <c r="Y9" i="2"/>
  <c r="Z9" i="2"/>
  <c r="Y13" i="2"/>
  <c r="Z13" i="2"/>
  <c r="Y17" i="2"/>
  <c r="Z17" i="2"/>
  <c r="Y15" i="2"/>
  <c r="Z15" i="2"/>
  <c r="Y5" i="2"/>
  <c r="Z5" i="2"/>
  <c r="Z6" i="2"/>
  <c r="Y6" i="2"/>
  <c r="S67" i="2"/>
  <c r="Z10" i="2"/>
  <c r="Y10" i="2"/>
  <c r="Z14" i="2"/>
  <c r="Y14" i="2"/>
  <c r="S71" i="2"/>
  <c r="S69" i="2"/>
  <c r="T19" i="2"/>
  <c r="S61" i="2"/>
  <c r="T18" i="2"/>
  <c r="S17" i="2"/>
  <c r="S74" i="2" s="1"/>
  <c r="S16" i="2"/>
  <c r="S73" i="2" s="1"/>
  <c r="S15" i="2"/>
  <c r="S72" i="2" s="1"/>
  <c r="S14" i="2"/>
  <c r="S13" i="2"/>
  <c r="S70" i="2" s="1"/>
  <c r="S12" i="2"/>
  <c r="S11" i="2"/>
  <c r="S68" i="2" s="1"/>
  <c r="S10" i="2"/>
  <c r="S9" i="2"/>
  <c r="S66" i="2" s="1"/>
  <c r="S8" i="2"/>
  <c r="S65" i="2" s="1"/>
  <c r="S7" i="2"/>
  <c r="S64" i="2" s="1"/>
  <c r="S6" i="2"/>
  <c r="S63" i="2" s="1"/>
  <c r="S5" i="2"/>
  <c r="S62" i="2" s="1"/>
  <c r="S4" i="2"/>
  <c r="T30" i="2" l="1"/>
  <c r="T29" i="2"/>
  <c r="T33" i="2"/>
  <c r="T37" i="2"/>
  <c r="T23" i="2"/>
  <c r="T27" i="2"/>
  <c r="T31" i="2"/>
  <c r="T35" i="2"/>
  <c r="T34" i="2"/>
  <c r="T38" i="2"/>
  <c r="T24" i="2"/>
  <c r="T28" i="2"/>
  <c r="T32" i="2"/>
  <c r="T36" i="2"/>
  <c r="T26" i="2"/>
  <c r="T25" i="2"/>
  <c r="S19" i="2"/>
  <c r="S76" i="2" s="1"/>
  <c r="S18" i="2"/>
  <c r="S75" i="2" s="1"/>
  <c r="S36" i="2"/>
  <c r="S28" i="2"/>
  <c r="R17" i="2"/>
  <c r="R74" i="2" s="1"/>
  <c r="R16" i="2"/>
  <c r="R73" i="2" s="1"/>
  <c r="R15" i="2"/>
  <c r="R72" i="2" s="1"/>
  <c r="R14" i="2"/>
  <c r="R71" i="2" s="1"/>
  <c r="R13" i="2"/>
  <c r="R70" i="2" s="1"/>
  <c r="R12" i="2"/>
  <c r="R69" i="2" s="1"/>
  <c r="R11" i="2"/>
  <c r="R68" i="2" s="1"/>
  <c r="R10" i="2"/>
  <c r="R67" i="2" s="1"/>
  <c r="R9" i="2"/>
  <c r="R66" i="2" s="1"/>
  <c r="R8" i="2"/>
  <c r="R65" i="2" s="1"/>
  <c r="R7" i="2"/>
  <c r="R64" i="2" s="1"/>
  <c r="R6" i="2"/>
  <c r="R63" i="2" s="1"/>
  <c r="R5" i="2"/>
  <c r="R62" i="2" s="1"/>
  <c r="R4" i="2"/>
  <c r="R61" i="2" s="1"/>
  <c r="S32" i="2" l="1"/>
  <c r="S23" i="2"/>
  <c r="S24" i="2"/>
  <c r="S30" i="2"/>
  <c r="S34" i="2"/>
  <c r="S26" i="2"/>
  <c r="S25" i="2"/>
  <c r="S38" i="2"/>
  <c r="R18" i="2"/>
  <c r="R75" i="2" s="1"/>
  <c r="S35" i="2"/>
  <c r="S29" i="2"/>
  <c r="S33" i="2"/>
  <c r="S31" i="2"/>
  <c r="S37" i="2"/>
  <c r="S27" i="2"/>
  <c r="R35" i="2"/>
  <c r="R33" i="2"/>
  <c r="R19" i="2"/>
  <c r="R29" i="2"/>
  <c r="R25" i="2"/>
  <c r="R31" i="2" l="1"/>
  <c r="R30" i="2"/>
  <c r="R76" i="2"/>
  <c r="R23" i="2"/>
  <c r="R27" i="2"/>
  <c r="R37" i="2"/>
  <c r="R34" i="2"/>
  <c r="R26" i="2"/>
  <c r="R38" i="2"/>
  <c r="R24" i="2"/>
  <c r="R36" i="2"/>
  <c r="R28" i="2"/>
  <c r="R32" i="2"/>
  <c r="P16" i="3"/>
  <c r="K16" i="3"/>
  <c r="P15" i="3"/>
  <c r="K15" i="3"/>
  <c r="P14" i="3"/>
  <c r="K14" i="3"/>
  <c r="P13" i="3"/>
  <c r="K13" i="3"/>
  <c r="P12" i="3"/>
  <c r="K12" i="3"/>
  <c r="P11" i="3"/>
  <c r="K11" i="3"/>
  <c r="P10" i="3"/>
  <c r="K10" i="3"/>
  <c r="P9" i="3"/>
  <c r="K9" i="3"/>
  <c r="P8" i="3"/>
  <c r="K8" i="3"/>
  <c r="P7" i="3"/>
  <c r="K7" i="3"/>
  <c r="P6" i="3"/>
  <c r="K6" i="3"/>
  <c r="P5" i="3"/>
  <c r="K5" i="3"/>
  <c r="P4" i="3"/>
  <c r="P18" i="3" s="1"/>
  <c r="K4" i="3"/>
  <c r="K18" i="3" s="1"/>
  <c r="P3" i="3"/>
  <c r="P17" i="3" s="1"/>
  <c r="K3" i="3"/>
  <c r="K17" i="3" s="1"/>
  <c r="Q17" i="2" l="1"/>
  <c r="T55" i="2" s="1"/>
  <c r="Q16" i="2"/>
  <c r="T54" i="2" s="1"/>
  <c r="Q15" i="2"/>
  <c r="T53" i="2" s="1"/>
  <c r="Q14" i="2"/>
  <c r="T52" i="2" s="1"/>
  <c r="Q13" i="2"/>
  <c r="T51" i="2" s="1"/>
  <c r="Q12" i="2"/>
  <c r="T50" i="2" s="1"/>
  <c r="Q11" i="2"/>
  <c r="T49" i="2" s="1"/>
  <c r="Q10" i="2"/>
  <c r="T48" i="2" s="1"/>
  <c r="Q9" i="2"/>
  <c r="T47" i="2" s="1"/>
  <c r="Q8" i="2"/>
  <c r="T46" i="2" s="1"/>
  <c r="Q7" i="2"/>
  <c r="T45" i="2" s="1"/>
  <c r="Q6" i="2"/>
  <c r="T44" i="2" s="1"/>
  <c r="Q5" i="2"/>
  <c r="T43" i="2" s="1"/>
  <c r="Q4" i="2"/>
  <c r="T42" i="2" s="1"/>
  <c r="V42" i="2" l="1"/>
  <c r="S42" i="2"/>
  <c r="V46" i="2"/>
  <c r="S46" i="2"/>
  <c r="V50" i="2"/>
  <c r="S50" i="2"/>
  <c r="V54" i="2"/>
  <c r="S54" i="2"/>
  <c r="V43" i="2"/>
  <c r="S43" i="2"/>
  <c r="V47" i="2"/>
  <c r="S47" i="2"/>
  <c r="V51" i="2"/>
  <c r="S51" i="2"/>
  <c r="V55" i="2"/>
  <c r="S55" i="2"/>
  <c r="V44" i="2"/>
  <c r="S44" i="2"/>
  <c r="V48" i="2"/>
  <c r="S48" i="2"/>
  <c r="V52" i="2"/>
  <c r="S52" i="2"/>
  <c r="V45" i="2"/>
  <c r="S45" i="2"/>
  <c r="V49" i="2"/>
  <c r="S49" i="2"/>
  <c r="V53" i="2"/>
  <c r="S53" i="2"/>
  <c r="R47" i="2"/>
  <c r="Q66" i="2"/>
  <c r="R44" i="2"/>
  <c r="Q63" i="2"/>
  <c r="R48" i="2"/>
  <c r="Q67" i="2"/>
  <c r="R52" i="2"/>
  <c r="Q71" i="2"/>
  <c r="R43" i="2"/>
  <c r="Q62" i="2"/>
  <c r="R45" i="2"/>
  <c r="Q64" i="2"/>
  <c r="R49" i="2"/>
  <c r="Q68" i="2"/>
  <c r="R53" i="2"/>
  <c r="Q72" i="2"/>
  <c r="R42" i="2"/>
  <c r="Q61" i="2"/>
  <c r="Q65" i="2"/>
  <c r="Q69" i="2"/>
  <c r="Q73" i="2"/>
  <c r="R51" i="2"/>
  <c r="Q70" i="2"/>
  <c r="R55" i="2"/>
  <c r="Q74" i="2"/>
  <c r="P63" i="2"/>
  <c r="P64" i="2"/>
  <c r="P72" i="2"/>
  <c r="P61" i="2"/>
  <c r="P65" i="2"/>
  <c r="P69" i="2"/>
  <c r="P73" i="2"/>
  <c r="P67" i="2"/>
  <c r="P71" i="2"/>
  <c r="P68" i="2"/>
  <c r="P62" i="2"/>
  <c r="P66" i="2"/>
  <c r="P70" i="2"/>
  <c r="P74" i="2"/>
  <c r="Q18" i="2"/>
  <c r="Q75" i="2" s="1"/>
  <c r="Q19" i="2"/>
  <c r="Q76" i="2" s="1"/>
  <c r="Q44" i="2"/>
  <c r="Q45" i="2"/>
  <c r="M47" i="2"/>
  <c r="O49" i="2"/>
  <c r="M53" i="2"/>
  <c r="M55" i="2"/>
  <c r="Q29" i="2"/>
  <c r="Q46" i="2"/>
  <c r="Q48" i="2"/>
  <c r="Q50" i="2"/>
  <c r="Q54" i="2"/>
  <c r="J43" i="2"/>
  <c r="F51" i="2"/>
  <c r="O74" i="2"/>
  <c r="N74" i="2"/>
  <c r="M74" i="2"/>
  <c r="L74" i="2"/>
  <c r="K74" i="2"/>
  <c r="J74" i="2"/>
  <c r="I74" i="2"/>
  <c r="H74" i="2"/>
  <c r="G74" i="2"/>
  <c r="F74" i="2"/>
  <c r="E74" i="2"/>
  <c r="D74" i="2"/>
  <c r="C74" i="2"/>
  <c r="O73" i="2"/>
  <c r="N73" i="2"/>
  <c r="M73" i="2"/>
  <c r="L73" i="2"/>
  <c r="K73" i="2"/>
  <c r="J73" i="2"/>
  <c r="I73" i="2"/>
  <c r="H73" i="2"/>
  <c r="G73" i="2"/>
  <c r="F73" i="2"/>
  <c r="E73" i="2"/>
  <c r="D73" i="2"/>
  <c r="C73" i="2"/>
  <c r="O72" i="2"/>
  <c r="N72" i="2"/>
  <c r="M72" i="2"/>
  <c r="L72" i="2"/>
  <c r="K72" i="2"/>
  <c r="J72" i="2"/>
  <c r="I72" i="2"/>
  <c r="H72" i="2"/>
  <c r="G72" i="2"/>
  <c r="F72" i="2"/>
  <c r="E72" i="2"/>
  <c r="D72" i="2"/>
  <c r="C72" i="2"/>
  <c r="O71" i="2"/>
  <c r="N71" i="2"/>
  <c r="M71" i="2"/>
  <c r="L71" i="2"/>
  <c r="K71" i="2"/>
  <c r="J71" i="2"/>
  <c r="I71" i="2"/>
  <c r="H71" i="2"/>
  <c r="G71" i="2"/>
  <c r="F71" i="2"/>
  <c r="E71" i="2"/>
  <c r="D71" i="2"/>
  <c r="C71" i="2"/>
  <c r="O70" i="2"/>
  <c r="N70" i="2"/>
  <c r="M70" i="2"/>
  <c r="L70" i="2"/>
  <c r="K70" i="2"/>
  <c r="J70" i="2"/>
  <c r="I70" i="2"/>
  <c r="H70" i="2"/>
  <c r="G70" i="2"/>
  <c r="F70" i="2"/>
  <c r="E70" i="2"/>
  <c r="D70" i="2"/>
  <c r="C70" i="2"/>
  <c r="O69" i="2"/>
  <c r="N69" i="2"/>
  <c r="M69" i="2"/>
  <c r="L69" i="2"/>
  <c r="K69" i="2"/>
  <c r="J69" i="2"/>
  <c r="I69" i="2"/>
  <c r="H69" i="2"/>
  <c r="G69" i="2"/>
  <c r="F69" i="2"/>
  <c r="E69" i="2"/>
  <c r="D69" i="2"/>
  <c r="C69" i="2"/>
  <c r="O68" i="2"/>
  <c r="N68" i="2"/>
  <c r="M68" i="2"/>
  <c r="L68" i="2"/>
  <c r="K68" i="2"/>
  <c r="J68" i="2"/>
  <c r="I68" i="2"/>
  <c r="H68" i="2"/>
  <c r="G68" i="2"/>
  <c r="F68" i="2"/>
  <c r="O67" i="2"/>
  <c r="N67" i="2"/>
  <c r="M67" i="2"/>
  <c r="L67" i="2"/>
  <c r="K67" i="2"/>
  <c r="J67" i="2"/>
  <c r="I67" i="2"/>
  <c r="H67" i="2"/>
  <c r="G67" i="2"/>
  <c r="F67" i="2"/>
  <c r="O66" i="2"/>
  <c r="N66" i="2"/>
  <c r="M66" i="2"/>
  <c r="L66" i="2"/>
  <c r="K66" i="2"/>
  <c r="J66" i="2"/>
  <c r="I66" i="2"/>
  <c r="H66" i="2"/>
  <c r="G66" i="2"/>
  <c r="F66" i="2"/>
  <c r="E66" i="2"/>
  <c r="D66" i="2"/>
  <c r="C66" i="2"/>
  <c r="O65" i="2"/>
  <c r="N65" i="2"/>
  <c r="M65" i="2"/>
  <c r="L65" i="2"/>
  <c r="K65" i="2"/>
  <c r="J65" i="2"/>
  <c r="I65" i="2"/>
  <c r="H65" i="2"/>
  <c r="G65" i="2"/>
  <c r="F65" i="2"/>
  <c r="E65" i="2"/>
  <c r="D65" i="2"/>
  <c r="C65" i="2"/>
  <c r="O64" i="2"/>
  <c r="N64" i="2"/>
  <c r="M64" i="2"/>
  <c r="L64" i="2"/>
  <c r="K64" i="2"/>
  <c r="J64" i="2"/>
  <c r="I64" i="2"/>
  <c r="H64" i="2"/>
  <c r="G64" i="2"/>
  <c r="F64" i="2"/>
  <c r="E64" i="2"/>
  <c r="D64" i="2"/>
  <c r="C64" i="2"/>
  <c r="O63" i="2"/>
  <c r="N63" i="2"/>
  <c r="M63" i="2"/>
  <c r="L63" i="2"/>
  <c r="K63" i="2"/>
  <c r="J63" i="2"/>
  <c r="I63" i="2"/>
  <c r="H63" i="2"/>
  <c r="G63" i="2"/>
  <c r="F63" i="2"/>
  <c r="E63" i="2"/>
  <c r="D63" i="2"/>
  <c r="C63" i="2"/>
  <c r="O62" i="2"/>
  <c r="N62" i="2"/>
  <c r="M62" i="2"/>
  <c r="L62" i="2"/>
  <c r="K62" i="2"/>
  <c r="J62" i="2"/>
  <c r="I62" i="2"/>
  <c r="H62" i="2"/>
  <c r="G62" i="2"/>
  <c r="F62" i="2"/>
  <c r="E62" i="2"/>
  <c r="D62" i="2"/>
  <c r="C62" i="2"/>
  <c r="O61" i="2"/>
  <c r="N61" i="2"/>
  <c r="M61" i="2"/>
  <c r="L61" i="2"/>
  <c r="K61" i="2"/>
  <c r="J61" i="2"/>
  <c r="I61" i="2"/>
  <c r="H61" i="2"/>
  <c r="G61" i="2"/>
  <c r="F61" i="2"/>
  <c r="E61" i="2"/>
  <c r="D61" i="2"/>
  <c r="C61" i="2"/>
  <c r="J55" i="2"/>
  <c r="P54" i="2"/>
  <c r="O54" i="2"/>
  <c r="N54" i="2"/>
  <c r="M54" i="2"/>
  <c r="L54" i="2"/>
  <c r="K54" i="2"/>
  <c r="J54" i="2"/>
  <c r="I54" i="2"/>
  <c r="H54" i="2"/>
  <c r="G54" i="2"/>
  <c r="F54" i="2"/>
  <c r="E54" i="2"/>
  <c r="D54" i="2"/>
  <c r="C54" i="2"/>
  <c r="H53" i="2"/>
  <c r="C53" i="2"/>
  <c r="P50" i="2"/>
  <c r="O50" i="2"/>
  <c r="N50" i="2"/>
  <c r="M50" i="2"/>
  <c r="L50" i="2"/>
  <c r="K50" i="2"/>
  <c r="J50" i="2"/>
  <c r="I50" i="2"/>
  <c r="H50" i="2"/>
  <c r="G50" i="2"/>
  <c r="F50" i="2"/>
  <c r="E50" i="2"/>
  <c r="D50" i="2"/>
  <c r="C50" i="2"/>
  <c r="H49" i="2"/>
  <c r="P48" i="2"/>
  <c r="O48" i="2"/>
  <c r="N48" i="2"/>
  <c r="M48" i="2"/>
  <c r="L48" i="2"/>
  <c r="K48" i="2"/>
  <c r="J48" i="2"/>
  <c r="I48" i="2"/>
  <c r="H48" i="2"/>
  <c r="G48" i="2"/>
  <c r="F48" i="2"/>
  <c r="W48" i="2" s="1"/>
  <c r="P46" i="2"/>
  <c r="O46" i="2"/>
  <c r="N46" i="2"/>
  <c r="M46" i="2"/>
  <c r="L46" i="2"/>
  <c r="K46" i="2"/>
  <c r="J46" i="2"/>
  <c r="I46" i="2"/>
  <c r="H46" i="2"/>
  <c r="G46" i="2"/>
  <c r="F46" i="2"/>
  <c r="E46" i="2"/>
  <c r="D46" i="2"/>
  <c r="C46" i="2"/>
  <c r="N45" i="2"/>
  <c r="F45" i="2"/>
  <c r="L44" i="2"/>
  <c r="E44" i="2"/>
  <c r="D44" i="2"/>
  <c r="O43" i="2"/>
  <c r="N43" i="2"/>
  <c r="G43" i="2"/>
  <c r="F43" i="2"/>
  <c r="O42" i="2"/>
  <c r="N42" i="2"/>
  <c r="M42" i="2"/>
  <c r="K42" i="2"/>
  <c r="J42" i="2"/>
  <c r="I42" i="2"/>
  <c r="G42" i="2"/>
  <c r="F42" i="2"/>
  <c r="E42" i="2"/>
  <c r="C42" i="2"/>
  <c r="Q37" i="2" l="1"/>
  <c r="R54" i="2"/>
  <c r="W54" i="2" s="1"/>
  <c r="R46" i="2"/>
  <c r="W46" i="2" s="1"/>
  <c r="R50" i="2"/>
  <c r="W50" i="2" s="1"/>
  <c r="Q28" i="2"/>
  <c r="Q25" i="2"/>
  <c r="D42" i="2"/>
  <c r="H42" i="2"/>
  <c r="L42" i="2"/>
  <c r="P42" i="2"/>
  <c r="M44" i="2"/>
  <c r="P49" i="2"/>
  <c r="Q42" i="2"/>
  <c r="Q34" i="2"/>
  <c r="G45" i="2"/>
  <c r="C55" i="2"/>
  <c r="I44" i="2"/>
  <c r="C45" i="2"/>
  <c r="K45" i="2"/>
  <c r="E52" i="2"/>
  <c r="G55" i="2"/>
  <c r="O55" i="2"/>
  <c r="Q32" i="2"/>
  <c r="Q31" i="2"/>
  <c r="Q23" i="2"/>
  <c r="Q38" i="2"/>
  <c r="O45" i="2"/>
  <c r="K55" i="2"/>
  <c r="Q55" i="2"/>
  <c r="Q24" i="2"/>
  <c r="Q35" i="2"/>
  <c r="Q27" i="2"/>
  <c r="Q30" i="2"/>
  <c r="H44" i="2"/>
  <c r="P44" i="2"/>
  <c r="J45" i="2"/>
  <c r="N51" i="2"/>
  <c r="N53" i="2"/>
  <c r="F55" i="2"/>
  <c r="N55" i="2"/>
  <c r="Q36" i="2"/>
  <c r="Q33" i="2"/>
  <c r="Q26" i="2"/>
  <c r="I49" i="2"/>
  <c r="F47" i="2"/>
  <c r="L49" i="2"/>
  <c r="I52" i="2"/>
  <c r="Q49" i="2"/>
  <c r="N47" i="2"/>
  <c r="M49" i="2"/>
  <c r="J51" i="2"/>
  <c r="M52" i="2"/>
  <c r="F52" i="2"/>
  <c r="J52" i="2"/>
  <c r="N52" i="2"/>
  <c r="D53" i="2"/>
  <c r="J53" i="2"/>
  <c r="O53" i="2"/>
  <c r="Q52" i="2"/>
  <c r="F44" i="2"/>
  <c r="J44" i="2"/>
  <c r="N44" i="2"/>
  <c r="F49" i="2"/>
  <c r="J49" i="2"/>
  <c r="N49" i="2"/>
  <c r="C52" i="2"/>
  <c r="G52" i="2"/>
  <c r="K52" i="2"/>
  <c r="O52" i="2"/>
  <c r="F53" i="2"/>
  <c r="K53" i="2"/>
  <c r="P53" i="2"/>
  <c r="C44" i="2"/>
  <c r="G44" i="2"/>
  <c r="K44" i="2"/>
  <c r="O44" i="2"/>
  <c r="J47" i="2"/>
  <c r="G49" i="2"/>
  <c r="K49" i="2"/>
  <c r="D52" i="2"/>
  <c r="H52" i="2"/>
  <c r="L52" i="2"/>
  <c r="P52" i="2"/>
  <c r="G53" i="2"/>
  <c r="L53" i="2"/>
  <c r="Q53" i="2"/>
  <c r="C43" i="2"/>
  <c r="K43" i="2"/>
  <c r="G47" i="2"/>
  <c r="O47" i="2"/>
  <c r="G51" i="2"/>
  <c r="K51" i="2"/>
  <c r="H43" i="2"/>
  <c r="L43" i="2"/>
  <c r="H45" i="2"/>
  <c r="L45" i="2"/>
  <c r="P45" i="2"/>
  <c r="D47" i="2"/>
  <c r="H47" i="2"/>
  <c r="P47" i="2"/>
  <c r="D51" i="2"/>
  <c r="H51" i="2"/>
  <c r="L51" i="2"/>
  <c r="H55" i="2"/>
  <c r="L55" i="2"/>
  <c r="P55" i="2"/>
  <c r="E43" i="2"/>
  <c r="I43" i="2"/>
  <c r="M43" i="2"/>
  <c r="E45" i="2"/>
  <c r="I45" i="2"/>
  <c r="M45" i="2"/>
  <c r="E47" i="2"/>
  <c r="I47" i="2"/>
  <c r="E51" i="2"/>
  <c r="I51" i="2"/>
  <c r="M51" i="2"/>
  <c r="E53" i="2"/>
  <c r="I53" i="2"/>
  <c r="E55" i="2"/>
  <c r="I55" i="2"/>
  <c r="Q43" i="2"/>
  <c r="C47" i="2"/>
  <c r="K47" i="2"/>
  <c r="C51" i="2"/>
  <c r="O51" i="2"/>
  <c r="Q51" i="2"/>
  <c r="D43" i="2"/>
  <c r="P43" i="2"/>
  <c r="D45" i="2"/>
  <c r="L47" i="2"/>
  <c r="P51" i="2"/>
  <c r="D55" i="2"/>
  <c r="Q47" i="2"/>
  <c r="P19" i="2"/>
  <c r="P76" i="2" s="1"/>
  <c r="O19" i="2"/>
  <c r="N19" i="2"/>
  <c r="M19" i="2"/>
  <c r="L19" i="2"/>
  <c r="K19" i="2"/>
  <c r="J19" i="2"/>
  <c r="I19" i="2"/>
  <c r="H19" i="2"/>
  <c r="G19" i="2"/>
  <c r="F19" i="2"/>
  <c r="E19" i="2"/>
  <c r="D19" i="2"/>
  <c r="C19" i="2"/>
  <c r="P18" i="2"/>
  <c r="P75" i="2" s="1"/>
  <c r="O18" i="2"/>
  <c r="N18" i="2"/>
  <c r="M18" i="2"/>
  <c r="L18" i="2"/>
  <c r="K18" i="2"/>
  <c r="J18" i="2"/>
  <c r="I18" i="2"/>
  <c r="H18" i="2"/>
  <c r="G18" i="2"/>
  <c r="F18" i="2"/>
  <c r="E18" i="2"/>
  <c r="D18" i="2"/>
  <c r="C18" i="2"/>
  <c r="W53" i="2" l="1"/>
  <c r="Z18" i="2"/>
  <c r="W51" i="2"/>
  <c r="T57" i="2"/>
  <c r="Y19" i="2"/>
  <c r="W55" i="2"/>
  <c r="W42" i="2"/>
  <c r="W44" i="2"/>
  <c r="Z19" i="2"/>
  <c r="W47" i="2"/>
  <c r="W43" i="2"/>
  <c r="W49" i="2"/>
  <c r="W52" i="2"/>
  <c r="W45" i="2"/>
  <c r="T56" i="2"/>
  <c r="Y18" i="2"/>
  <c r="R57" i="2"/>
  <c r="F35" i="2"/>
  <c r="F31" i="2"/>
  <c r="F27" i="2"/>
  <c r="F23" i="2"/>
  <c r="F33" i="2"/>
  <c r="E75" i="2"/>
  <c r="F37" i="2"/>
  <c r="F29" i="2"/>
  <c r="F25" i="2"/>
  <c r="C37" i="2"/>
  <c r="C33" i="2"/>
  <c r="C25" i="2"/>
  <c r="C35" i="2"/>
  <c r="C27" i="2"/>
  <c r="C23" i="2"/>
  <c r="C31" i="2"/>
  <c r="G37" i="2"/>
  <c r="G33" i="2"/>
  <c r="G29" i="2"/>
  <c r="G25" i="2"/>
  <c r="F75" i="2"/>
  <c r="G31" i="2"/>
  <c r="G23" i="2"/>
  <c r="G27" i="2"/>
  <c r="G35" i="2"/>
  <c r="K37" i="2"/>
  <c r="K33" i="2"/>
  <c r="K29" i="2"/>
  <c r="K25" i="2"/>
  <c r="J75" i="2"/>
  <c r="K35" i="2"/>
  <c r="K27" i="2"/>
  <c r="K31" i="2"/>
  <c r="K23" i="2"/>
  <c r="O37" i="2"/>
  <c r="O33" i="2"/>
  <c r="O29" i="2"/>
  <c r="O25" i="2"/>
  <c r="N75" i="2"/>
  <c r="O31" i="2"/>
  <c r="O23" i="2"/>
  <c r="O35" i="2"/>
  <c r="O27" i="2"/>
  <c r="E38" i="2"/>
  <c r="E34" i="2"/>
  <c r="E26" i="2"/>
  <c r="D76" i="2"/>
  <c r="E32" i="2"/>
  <c r="E24" i="2"/>
  <c r="E36" i="2"/>
  <c r="E28" i="2"/>
  <c r="I38" i="2"/>
  <c r="I34" i="2"/>
  <c r="I30" i="2"/>
  <c r="I26" i="2"/>
  <c r="H76" i="2"/>
  <c r="I36" i="2"/>
  <c r="I32" i="2"/>
  <c r="I24" i="2"/>
  <c r="I28" i="2"/>
  <c r="M38" i="2"/>
  <c r="M34" i="2"/>
  <c r="M30" i="2"/>
  <c r="M26" i="2"/>
  <c r="L76" i="2"/>
  <c r="M36" i="2"/>
  <c r="M28" i="2"/>
  <c r="M32" i="2"/>
  <c r="M24" i="2"/>
  <c r="D37" i="2"/>
  <c r="D33" i="2"/>
  <c r="D25" i="2"/>
  <c r="C75" i="2"/>
  <c r="D31" i="2"/>
  <c r="D23" i="2"/>
  <c r="D35" i="2"/>
  <c r="D27" i="2"/>
  <c r="H37" i="2"/>
  <c r="H33" i="2"/>
  <c r="H29" i="2"/>
  <c r="H25" i="2"/>
  <c r="G75" i="2"/>
  <c r="H35" i="2"/>
  <c r="H31" i="2"/>
  <c r="H23" i="2"/>
  <c r="H27" i="2"/>
  <c r="L37" i="2"/>
  <c r="L33" i="2"/>
  <c r="L29" i="2"/>
  <c r="L25" i="2"/>
  <c r="K75" i="2"/>
  <c r="L35" i="2"/>
  <c r="L27" i="2"/>
  <c r="L31" i="2"/>
  <c r="L23" i="2"/>
  <c r="P37" i="2"/>
  <c r="P33" i="2"/>
  <c r="P29" i="2"/>
  <c r="P25" i="2"/>
  <c r="O75" i="2"/>
  <c r="P27" i="2"/>
  <c r="P31" i="2"/>
  <c r="P23" i="2"/>
  <c r="P35" i="2"/>
  <c r="E76" i="2"/>
  <c r="F36" i="2"/>
  <c r="F32" i="2"/>
  <c r="F28" i="2"/>
  <c r="F24" i="2"/>
  <c r="F38" i="2"/>
  <c r="F30" i="2"/>
  <c r="F26" i="2"/>
  <c r="F34" i="2"/>
  <c r="I76" i="2"/>
  <c r="J36" i="2"/>
  <c r="J32" i="2"/>
  <c r="J28" i="2"/>
  <c r="J24" i="2"/>
  <c r="J34" i="2"/>
  <c r="J26" i="2"/>
  <c r="J30" i="2"/>
  <c r="J38" i="2"/>
  <c r="M76" i="2"/>
  <c r="N36" i="2"/>
  <c r="N32" i="2"/>
  <c r="N28" i="2"/>
  <c r="N24" i="2"/>
  <c r="N38" i="2"/>
  <c r="N30" i="2"/>
  <c r="N34" i="2"/>
  <c r="N26" i="2"/>
  <c r="D75" i="2"/>
  <c r="E35" i="2"/>
  <c r="E31" i="2"/>
  <c r="E27" i="2"/>
  <c r="E23" i="2"/>
  <c r="E37" i="2"/>
  <c r="E25" i="2"/>
  <c r="E33" i="2"/>
  <c r="H75" i="2"/>
  <c r="I35" i="2"/>
  <c r="I31" i="2"/>
  <c r="I27" i="2"/>
  <c r="I23" i="2"/>
  <c r="I33" i="2"/>
  <c r="I25" i="2"/>
  <c r="I29" i="2"/>
  <c r="I37" i="2"/>
  <c r="L75" i="2"/>
  <c r="M35" i="2"/>
  <c r="M31" i="2"/>
  <c r="M27" i="2"/>
  <c r="M23" i="2"/>
  <c r="M37" i="2"/>
  <c r="M29" i="2"/>
  <c r="M33" i="2"/>
  <c r="M25" i="2"/>
  <c r="C36" i="2"/>
  <c r="C32" i="2"/>
  <c r="C28" i="2"/>
  <c r="C24" i="2"/>
  <c r="C34" i="2"/>
  <c r="C26" i="2"/>
  <c r="C38" i="2"/>
  <c r="G36" i="2"/>
  <c r="G32" i="2"/>
  <c r="G28" i="2"/>
  <c r="G24" i="2"/>
  <c r="G34" i="2"/>
  <c r="G38" i="2"/>
  <c r="G30" i="2"/>
  <c r="G26" i="2"/>
  <c r="F76" i="2"/>
  <c r="K36" i="2"/>
  <c r="K32" i="2"/>
  <c r="K28" i="2"/>
  <c r="K24" i="2"/>
  <c r="J76" i="2"/>
  <c r="K38" i="2"/>
  <c r="K34" i="2"/>
  <c r="K26" i="2"/>
  <c r="K30" i="2"/>
  <c r="O36" i="2"/>
  <c r="O32" i="2"/>
  <c r="O28" i="2"/>
  <c r="O24" i="2"/>
  <c r="N76" i="2"/>
  <c r="O26" i="2"/>
  <c r="O38" i="2"/>
  <c r="O30" i="2"/>
  <c r="O34" i="2"/>
  <c r="J35" i="2"/>
  <c r="J31" i="2"/>
  <c r="J27" i="2"/>
  <c r="J23" i="2"/>
  <c r="J37" i="2"/>
  <c r="J33" i="2"/>
  <c r="J25" i="2"/>
  <c r="I75" i="2"/>
  <c r="J29" i="2"/>
  <c r="N35" i="2"/>
  <c r="N31" i="2"/>
  <c r="N27" i="2"/>
  <c r="N23" i="2"/>
  <c r="M75" i="2"/>
  <c r="N25" i="2"/>
  <c r="N37" i="2"/>
  <c r="N29" i="2"/>
  <c r="N33" i="2"/>
  <c r="D38" i="2"/>
  <c r="D34" i="2"/>
  <c r="D26" i="2"/>
  <c r="C76" i="2"/>
  <c r="D36" i="2"/>
  <c r="D28" i="2"/>
  <c r="D24" i="2"/>
  <c r="D32" i="2"/>
  <c r="H38" i="2"/>
  <c r="H34" i="2"/>
  <c r="H30" i="2"/>
  <c r="H26" i="2"/>
  <c r="G76" i="2"/>
  <c r="H32" i="2"/>
  <c r="H24" i="2"/>
  <c r="H28" i="2"/>
  <c r="H36" i="2"/>
  <c r="L38" i="2"/>
  <c r="L34" i="2"/>
  <c r="L30" i="2"/>
  <c r="L26" i="2"/>
  <c r="K76" i="2"/>
  <c r="L36" i="2"/>
  <c r="L28" i="2"/>
  <c r="L32" i="2"/>
  <c r="L24" i="2"/>
  <c r="P38" i="2"/>
  <c r="P34" i="2"/>
  <c r="P30" i="2"/>
  <c r="P26" i="2"/>
  <c r="O76" i="2"/>
  <c r="P32" i="2"/>
  <c r="P24" i="2"/>
  <c r="P36" i="2"/>
  <c r="P28" i="2"/>
  <c r="V37" i="2" l="1"/>
  <c r="V56" i="2"/>
  <c r="S56" i="2"/>
  <c r="V23" i="2"/>
  <c r="V25" i="2"/>
  <c r="V35" i="2"/>
  <c r="V31" i="2"/>
  <c r="V33" i="2"/>
  <c r="V27" i="2"/>
  <c r="V29" i="2"/>
  <c r="R56" i="2"/>
  <c r="V38" i="2"/>
  <c r="V57" i="2"/>
  <c r="S57" i="2"/>
  <c r="V24" i="2"/>
  <c r="V30" i="2"/>
  <c r="V36" i="2"/>
  <c r="V26" i="2"/>
  <c r="V32" i="2"/>
  <c r="V28" i="2"/>
  <c r="V34" i="2"/>
  <c r="L56" i="2"/>
  <c r="D56" i="2"/>
  <c r="G56" i="2"/>
  <c r="Q56" i="2"/>
  <c r="O56" i="2"/>
  <c r="E57" i="2"/>
  <c r="Q57" i="2"/>
  <c r="G57" i="2"/>
  <c r="I57" i="2"/>
  <c r="H57" i="2"/>
  <c r="O57" i="2"/>
  <c r="J57" i="2"/>
  <c r="F57" i="2"/>
  <c r="P56" i="2"/>
  <c r="C56" i="2"/>
  <c r="F56" i="2"/>
  <c r="C57" i="2"/>
  <c r="N57" i="2"/>
  <c r="H56" i="2"/>
  <c r="M57" i="2"/>
  <c r="K56" i="2"/>
  <c r="P57" i="2"/>
  <c r="L57" i="2"/>
  <c r="D57" i="2"/>
  <c r="N56" i="2"/>
  <c r="J56" i="2"/>
  <c r="K57" i="2"/>
  <c r="M56" i="2"/>
  <c r="I56" i="2"/>
  <c r="E56" i="2"/>
  <c r="W56" i="2" l="1"/>
  <c r="W57" i="2"/>
</calcChain>
</file>

<file path=xl/sharedStrings.xml><?xml version="1.0" encoding="utf-8"?>
<sst xmlns="http://schemas.openxmlformats.org/spreadsheetml/2006/main" count="477" uniqueCount="91">
  <si>
    <t>Localizzazione</t>
  </si>
  <si>
    <t>Autostrada</t>
  </si>
  <si>
    <t>Strada Urbana</t>
  </si>
  <si>
    <t>Strada Provinciale</t>
  </si>
  <si>
    <t>Strada Regionale</t>
  </si>
  <si>
    <t>Strada Statale</t>
  </si>
  <si>
    <t xml:space="preserve">Strada Comunale </t>
  </si>
  <si>
    <t>Altra Strada</t>
  </si>
  <si>
    <t>Anno  2001</t>
  </si>
  <si>
    <t>Anno  2002</t>
  </si>
  <si>
    <t>Anno  2003</t>
  </si>
  <si>
    <t>Anno  2004</t>
  </si>
  <si>
    <t>Anno  2005</t>
  </si>
  <si>
    <t>Anno  2006</t>
  </si>
  <si>
    <t>Anno  2007</t>
  </si>
  <si>
    <t>Anno  2008</t>
  </si>
  <si>
    <t>Anno  2009</t>
  </si>
  <si>
    <t>Anno  2010</t>
  </si>
  <si>
    <t>Anno  2011</t>
  </si>
  <si>
    <t>Anno  2012</t>
  </si>
  <si>
    <t>Anno  2013</t>
  </si>
  <si>
    <t>morti</t>
  </si>
  <si>
    <t>feriti</t>
  </si>
  <si>
    <t>Anno  2014</t>
  </si>
  <si>
    <t>Composizione percentuale per tipologia di strada</t>
  </si>
  <si>
    <t>Composizione percentuale per anno</t>
  </si>
  <si>
    <t xml:space="preserve"> 2002/01</t>
  </si>
  <si>
    <t xml:space="preserve"> 2003/02</t>
  </si>
  <si>
    <t xml:space="preserve"> 2004/03</t>
  </si>
  <si>
    <t xml:space="preserve"> 2005/04</t>
  </si>
  <si>
    <t xml:space="preserve"> 2006/05</t>
  </si>
  <si>
    <t xml:space="preserve"> 2007/06</t>
  </si>
  <si>
    <t xml:space="preserve"> 2008/07</t>
  </si>
  <si>
    <t xml:space="preserve"> 2009/08</t>
  </si>
  <si>
    <t xml:space="preserve"> 2010/09</t>
  </si>
  <si>
    <t xml:space="preserve"> 2011/10</t>
  </si>
  <si>
    <t xml:space="preserve"> 2012/11</t>
  </si>
  <si>
    <t xml:space="preserve"> 2013/12</t>
  </si>
  <si>
    <t>2014/13</t>
  </si>
  <si>
    <t>Valori assoluti</t>
  </si>
  <si>
    <t>Incidenti - Localizzazione dell'incidente</t>
  </si>
  <si>
    <t xml:space="preserve"> </t>
  </si>
  <si>
    <t>Frequenza</t>
  </si>
  <si>
    <t>Percentuale</t>
  </si>
  <si>
    <t>Percentuale valida</t>
  </si>
  <si>
    <t>Percentuale cumulata</t>
  </si>
  <si>
    <t>Validi</t>
  </si>
  <si>
    <t>Strada regionale entro l'abitato</t>
  </si>
  <si>
    <t>Incidenti</t>
  </si>
  <si>
    <t>Morti</t>
  </si>
  <si>
    <t>Strada urbana</t>
  </si>
  <si>
    <t>Incidenti mortali</t>
  </si>
  <si>
    <t>Feriti</t>
  </si>
  <si>
    <t>Strada Comunale</t>
  </si>
  <si>
    <t>Strada statale nell'abitato</t>
  </si>
  <si>
    <t>Strada comunale extraurbana</t>
  </si>
  <si>
    <t>Strada provinciale fuori dell'abitato</t>
  </si>
  <si>
    <t>Strada statale fuori dell'abitato</t>
  </si>
  <si>
    <t>Strada regionale fuori l'abitato</t>
  </si>
  <si>
    <t>Totale</t>
  </si>
  <si>
    <t>Altra strada</t>
  </si>
  <si>
    <t>Incidenti mortali - Localizzazione dell'incidente</t>
  </si>
  <si>
    <t>Anno 2015</t>
  </si>
  <si>
    <t>Strada provinciale nell'abitato</t>
  </si>
  <si>
    <t>Morti Localizzazione dell'incidente</t>
  </si>
  <si>
    <t>Localizzazione dell'incidente</t>
  </si>
  <si>
    <t>2015/14</t>
  </si>
  <si>
    <t>Fonte: elaborazione Ministero delle Infrastrutture e dei Trasporti su dati ISTAT.</t>
  </si>
  <si>
    <t>Morti 2016</t>
  </si>
  <si>
    <t>Feriti 2016</t>
  </si>
  <si>
    <t>Anno 2016</t>
  </si>
  <si>
    <t>2016/15</t>
  </si>
  <si>
    <t>-</t>
  </si>
  <si>
    <t>Totali per tipologia</t>
  </si>
  <si>
    <t>Tipologia</t>
  </si>
  <si>
    <t>Totale per anno</t>
  </si>
  <si>
    <t>Medie per tipologia</t>
  </si>
  <si>
    <t>Media per anno</t>
  </si>
  <si>
    <t>Morti 2017</t>
  </si>
  <si>
    <t>Feriti 2017</t>
  </si>
  <si>
    <t>Anno 2017</t>
  </si>
  <si>
    <t>2017/16</t>
  </si>
  <si>
    <t>Morti 2018</t>
  </si>
  <si>
    <t>Feriti 2018</t>
  </si>
  <si>
    <t>Anno 2018</t>
  </si>
  <si>
    <t>2018/17</t>
  </si>
  <si>
    <t>Anno 2019</t>
  </si>
  <si>
    <t>2019/18</t>
  </si>
  <si>
    <t>Var. 2019/01</t>
  </si>
  <si>
    <t>Var. 2019/10</t>
  </si>
  <si>
    <t>Tab. IS.TS.2 - Morti e feriti in incidenti stradali per tipologia di strada - Anni 2001-2019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</si>
</sst>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-;\-* #,##0.00_-;_-* &quot;-&quot;??_-;_-@_-"/>
    <numFmt numFmtId="165" formatCode="#,##0.000"/>
    <numFmt numFmtId="166" formatCode="_-* #,##0_-;\-* #,##0_-;_-* &quot;-&quot;??_-;_-@_-"/>
    <numFmt numFmtId="167" formatCode="###0"/>
    <numFmt numFmtId="168" formatCode="####.0"/>
  </numFmts>
  <fonts count="34">
    <font>
      <sz val="11"/>
      <color theme="1"/>
      <name val="Calibri"/>
      <family val="2"/>
      <scheme val="minor"/>
    </font>
    <font>
      <sz val="8"/>
      <color theme="1"/>
      <name val="Arial Narrow"/>
      <family val="2"/>
    </font>
    <font>
      <sz val="9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b/>
      <sz val="11"/>
      <color theme="1"/>
      <name val="Calibri"/>
      <family val="2"/>
      <scheme val="minor"/>
    </font>
    <font>
      <i/>
      <sz val="10"/>
      <color theme="1"/>
      <name val="Times New Roman"/>
      <family val="1"/>
    </font>
    <font>
      <i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Times New Roman"/>
      <family val="1"/>
    </font>
    <font>
      <b/>
      <sz val="11"/>
      <color theme="1"/>
      <name val="Times New Roman"/>
      <family val="1"/>
    </font>
    <font>
      <sz val="10"/>
      <color theme="1"/>
      <name val="Times New Roman"/>
      <family val="1"/>
    </font>
    <font>
      <sz val="9"/>
      <color theme="1"/>
      <name val="Times New Roman"/>
      <family val="1"/>
    </font>
    <font>
      <i/>
      <sz val="9"/>
      <color theme="1"/>
      <name val="Times New Roman"/>
      <family val="1"/>
    </font>
    <font>
      <sz val="8"/>
      <color indexed="8"/>
      <name val="Times New Roman"/>
      <family val="1"/>
    </font>
    <font>
      <b/>
      <sz val="8"/>
      <color indexed="8"/>
      <name val="Times New Roman"/>
      <family val="1"/>
    </font>
    <font>
      <i/>
      <sz val="8"/>
      <color indexed="8"/>
      <name val="Times New Roman"/>
      <family val="1"/>
    </font>
    <font>
      <b/>
      <i/>
      <sz val="8"/>
      <color indexed="8"/>
      <name val="Times New Roman"/>
      <family val="1"/>
    </font>
    <font>
      <i/>
      <sz val="8"/>
      <color theme="1"/>
      <name val="Times New Roman"/>
      <family val="1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7"/>
      <color indexed="8"/>
      <name val="Arial Bold"/>
    </font>
    <font>
      <sz val="7"/>
      <color indexed="8"/>
      <name val="Arial"/>
      <family val="2"/>
    </font>
    <font>
      <i/>
      <sz val="11"/>
      <color theme="1"/>
      <name val="Calibri"/>
      <family val="2"/>
      <scheme val="minor"/>
    </font>
    <font>
      <sz val="9"/>
      <color theme="1"/>
      <name val="Times"/>
      <family val="1"/>
    </font>
    <font>
      <b/>
      <sz val="11"/>
      <name val="Calibri"/>
      <family val="2"/>
      <scheme val="minor"/>
    </font>
    <font>
      <b/>
      <sz val="8"/>
      <color theme="1"/>
      <name val="Times New Roman"/>
      <family val="1"/>
    </font>
    <font>
      <sz val="8"/>
      <color theme="1"/>
      <name val="Calibri"/>
      <family val="2"/>
      <scheme val="minor"/>
    </font>
    <font>
      <b/>
      <sz val="8"/>
      <color indexed="8"/>
      <name val="Arial Bold"/>
    </font>
    <font>
      <sz val="8"/>
      <color indexed="8"/>
      <name val="Arial"/>
      <family val="2"/>
    </font>
    <font>
      <b/>
      <sz val="8"/>
      <color rgb="FF0070C0"/>
      <name val="Times New Roman"/>
      <family val="1"/>
    </font>
    <font>
      <b/>
      <i/>
      <sz val="8"/>
      <color rgb="FF0070C0"/>
      <name val="Times New Roman"/>
      <family val="1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</borders>
  <cellStyleXfs count="11">
    <xf numFmtId="0" fontId="0" fillId="0" borderId="0"/>
    <xf numFmtId="0" fontId="3" fillId="0" borderId="0"/>
    <xf numFmtId="0" fontId="5" fillId="0" borderId="0"/>
    <xf numFmtId="0" fontId="3" fillId="0" borderId="0"/>
    <xf numFmtId="164" fontId="21" fillId="0" borderId="0" applyFont="0" applyFill="0" applyBorder="0" applyAlignment="0" applyProtection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</cellStyleXfs>
  <cellXfs count="193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/>
    <xf numFmtId="4" fontId="4" fillId="0" borderId="1" xfId="1" applyNumberFormat="1" applyFont="1" applyFill="1" applyBorder="1" applyAlignment="1">
      <alignment horizontal="right" wrapText="1"/>
    </xf>
    <xf numFmtId="165" fontId="0" fillId="0" borderId="0" xfId="0" applyNumberFormat="1"/>
    <xf numFmtId="4" fontId="6" fillId="0" borderId="1" xfId="2" applyNumberFormat="1" applyFont="1" applyFill="1" applyBorder="1" applyAlignment="1">
      <alignment horizontal="right" wrapText="1"/>
    </xf>
    <xf numFmtId="0" fontId="11" fillId="0" borderId="0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5" fillId="0" borderId="3" xfId="0" applyFont="1" applyBorder="1" applyAlignment="1">
      <alignment vertical="center" wrapText="1"/>
    </xf>
    <xf numFmtId="0" fontId="14" fillId="0" borderId="0" xfId="0" applyFont="1" applyBorder="1" applyAlignment="1">
      <alignment vertical="center" wrapText="1"/>
    </xf>
    <xf numFmtId="4" fontId="6" fillId="0" borderId="5" xfId="2" applyNumberFormat="1" applyFont="1" applyFill="1" applyBorder="1" applyAlignment="1">
      <alignment horizontal="right" wrapText="1"/>
    </xf>
    <xf numFmtId="3" fontId="16" fillId="0" borderId="4" xfId="2" applyNumberFormat="1" applyFont="1" applyFill="1" applyBorder="1" applyAlignment="1">
      <alignment horizontal="right" vertical="center" wrapText="1"/>
    </xf>
    <xf numFmtId="3" fontId="16" fillId="0" borderId="0" xfId="2" applyNumberFormat="1" applyFont="1" applyFill="1" applyBorder="1" applyAlignment="1">
      <alignment horizontal="right" vertical="center" wrapText="1"/>
    </xf>
    <xf numFmtId="3" fontId="18" fillId="0" borderId="3" xfId="2" applyNumberFormat="1" applyFont="1" applyFill="1" applyBorder="1" applyAlignment="1">
      <alignment horizontal="right" vertical="center" wrapText="1"/>
    </xf>
    <xf numFmtId="3" fontId="18" fillId="0" borderId="0" xfId="2" applyNumberFormat="1" applyFont="1" applyFill="1" applyBorder="1" applyAlignment="1">
      <alignment horizontal="right" vertical="center" wrapText="1"/>
    </xf>
    <xf numFmtId="3" fontId="19" fillId="0" borderId="3" xfId="2" applyNumberFormat="1" applyFont="1" applyFill="1" applyBorder="1" applyAlignment="1">
      <alignment horizontal="right" vertical="center" wrapText="1"/>
    </xf>
    <xf numFmtId="3" fontId="17" fillId="0" borderId="0" xfId="2" applyNumberFormat="1" applyFont="1" applyFill="1" applyBorder="1" applyAlignment="1">
      <alignment horizontal="right" vertical="center" wrapText="1"/>
    </xf>
    <xf numFmtId="4" fontId="16" fillId="0" borderId="4" xfId="3" applyNumberFormat="1" applyFont="1" applyFill="1" applyBorder="1" applyAlignment="1">
      <alignment horizontal="right" vertical="center" wrapText="1"/>
    </xf>
    <xf numFmtId="4" fontId="18" fillId="0" borderId="3" xfId="3" applyNumberFormat="1" applyFont="1" applyFill="1" applyBorder="1" applyAlignment="1">
      <alignment horizontal="right" vertical="center" wrapText="1"/>
    </xf>
    <xf numFmtId="4" fontId="17" fillId="0" borderId="4" xfId="3" applyNumberFormat="1" applyFont="1" applyFill="1" applyBorder="1" applyAlignment="1">
      <alignment horizontal="right" vertical="center" wrapText="1"/>
    </xf>
    <xf numFmtId="4" fontId="19" fillId="0" borderId="3" xfId="3" applyNumberFormat="1" applyFont="1" applyFill="1" applyBorder="1" applyAlignment="1">
      <alignment horizontal="right" vertical="center" wrapText="1"/>
    </xf>
    <xf numFmtId="0" fontId="0" fillId="0" borderId="0" xfId="0" applyBorder="1" applyAlignment="1">
      <alignment vertical="center" wrapText="1"/>
    </xf>
    <xf numFmtId="0" fontId="20" fillId="0" borderId="0" xfId="0" applyFont="1" applyBorder="1" applyAlignment="1">
      <alignment vertical="center" wrapText="1"/>
    </xf>
    <xf numFmtId="4" fontId="19" fillId="0" borderId="0" xfId="3" applyNumberFormat="1" applyFont="1" applyFill="1" applyBorder="1" applyAlignment="1">
      <alignment horizontal="right" vertical="center" wrapText="1"/>
    </xf>
    <xf numFmtId="0" fontId="0" fillId="0" borderId="3" xfId="0" applyBorder="1"/>
    <xf numFmtId="0" fontId="22" fillId="0" borderId="0" xfId="5"/>
    <xf numFmtId="0" fontId="0" fillId="0" borderId="0" xfId="0" applyAlignment="1">
      <alignment vertical="center"/>
    </xf>
    <xf numFmtId="166" fontId="0" fillId="0" borderId="0" xfId="4" applyNumberFormat="1" applyFont="1"/>
    <xf numFmtId="166" fontId="0" fillId="0" borderId="0" xfId="4" applyNumberFormat="1" applyFont="1" applyAlignment="1">
      <alignment vertical="center"/>
    </xf>
    <xf numFmtId="0" fontId="25" fillId="0" borderId="0" xfId="0" applyFont="1" applyAlignment="1">
      <alignment horizontal="center" vertical="center"/>
    </xf>
    <xf numFmtId="166" fontId="25" fillId="0" borderId="0" xfId="4" applyNumberFormat="1" applyFont="1" applyAlignment="1">
      <alignment vertical="center"/>
    </xf>
    <xf numFmtId="0" fontId="0" fillId="0" borderId="0" xfId="0" applyFont="1" applyAlignment="1">
      <alignment horizontal="center" vertical="center"/>
    </xf>
    <xf numFmtId="166" fontId="25" fillId="0" borderId="0" xfId="4" applyNumberFormat="1" applyFont="1"/>
    <xf numFmtId="167" fontId="0" fillId="0" borderId="0" xfId="0" applyNumberFormat="1"/>
    <xf numFmtId="3" fontId="16" fillId="0" borderId="4" xfId="3" applyNumberFormat="1" applyFont="1" applyFill="1" applyBorder="1" applyAlignment="1">
      <alignment horizontal="right" vertical="center" wrapText="1"/>
    </xf>
    <xf numFmtId="3" fontId="17" fillId="0" borderId="4" xfId="3" applyNumberFormat="1" applyFont="1" applyFill="1" applyBorder="1" applyAlignment="1">
      <alignment horizontal="right" vertical="center" wrapText="1"/>
    </xf>
    <xf numFmtId="3" fontId="18" fillId="0" borderId="3" xfId="3" applyNumberFormat="1" applyFont="1" applyFill="1" applyBorder="1" applyAlignment="1">
      <alignment horizontal="right" vertical="center" wrapText="1"/>
    </xf>
    <xf numFmtId="3" fontId="19" fillId="0" borderId="3" xfId="3" applyNumberFormat="1" applyFont="1" applyFill="1" applyBorder="1" applyAlignment="1">
      <alignment horizontal="right" vertical="center" wrapText="1"/>
    </xf>
    <xf numFmtId="4" fontId="4" fillId="0" borderId="5" xfId="3" applyNumberFormat="1" applyFont="1" applyFill="1" applyBorder="1" applyAlignment="1">
      <alignment horizontal="right" wrapText="1"/>
    </xf>
    <xf numFmtId="4" fontId="4" fillId="0" borderId="1" xfId="3" applyNumberFormat="1" applyFont="1" applyFill="1" applyBorder="1" applyAlignment="1">
      <alignment horizontal="right" wrapText="1"/>
    </xf>
    <xf numFmtId="0" fontId="0" fillId="0" borderId="0" xfId="0" applyAlignment="1">
      <alignment horizontal="center" vertical="center"/>
    </xf>
    <xf numFmtId="0" fontId="22" fillId="0" borderId="0" xfId="6"/>
    <xf numFmtId="0" fontId="24" fillId="0" borderId="8" xfId="6" applyFont="1" applyBorder="1" applyAlignment="1">
      <alignment horizontal="center" wrapText="1"/>
    </xf>
    <xf numFmtId="0" fontId="24" fillId="0" borderId="9" xfId="6" applyFont="1" applyBorder="1" applyAlignment="1">
      <alignment horizontal="center" wrapText="1"/>
    </xf>
    <xf numFmtId="0" fontId="24" fillId="0" borderId="10" xfId="6" applyFont="1" applyBorder="1" applyAlignment="1">
      <alignment horizontal="center" wrapText="1"/>
    </xf>
    <xf numFmtId="0" fontId="24" fillId="0" borderId="12" xfId="6" applyFont="1" applyBorder="1" applyAlignment="1">
      <alignment horizontal="left" vertical="top" wrapText="1"/>
    </xf>
    <xf numFmtId="167" fontId="24" fillId="0" borderId="13" xfId="6" applyNumberFormat="1" applyFont="1" applyBorder="1" applyAlignment="1">
      <alignment horizontal="right" vertical="top"/>
    </xf>
    <xf numFmtId="168" fontId="24" fillId="0" borderId="14" xfId="6" applyNumberFormat="1" applyFont="1" applyBorder="1" applyAlignment="1">
      <alignment horizontal="right" vertical="top"/>
    </xf>
    <xf numFmtId="168" fontId="24" fillId="0" borderId="15" xfId="6" applyNumberFormat="1" applyFont="1" applyBorder="1" applyAlignment="1">
      <alignment horizontal="right" vertical="top"/>
    </xf>
    <xf numFmtId="0" fontId="24" fillId="0" borderId="17" xfId="6" applyFont="1" applyBorder="1" applyAlignment="1">
      <alignment horizontal="left" vertical="top" wrapText="1"/>
    </xf>
    <xf numFmtId="167" fontId="24" fillId="0" borderId="18" xfId="6" applyNumberFormat="1" applyFont="1" applyBorder="1" applyAlignment="1">
      <alignment horizontal="right" vertical="top"/>
    </xf>
    <xf numFmtId="168" fontId="24" fillId="0" borderId="19" xfId="6" applyNumberFormat="1" applyFont="1" applyBorder="1" applyAlignment="1">
      <alignment horizontal="right" vertical="top"/>
    </xf>
    <xf numFmtId="168" fontId="24" fillId="0" borderId="20" xfId="6" applyNumberFormat="1" applyFont="1" applyBorder="1" applyAlignment="1">
      <alignment horizontal="right" vertical="top"/>
    </xf>
    <xf numFmtId="166" fontId="21" fillId="0" borderId="0" xfId="4" applyNumberFormat="1" applyFont="1" applyAlignment="1">
      <alignment vertical="center"/>
    </xf>
    <xf numFmtId="0" fontId="24" fillId="0" borderId="22" xfId="6" applyFont="1" applyBorder="1" applyAlignment="1">
      <alignment horizontal="left" vertical="top" wrapText="1"/>
    </xf>
    <xf numFmtId="167" fontId="24" fillId="0" borderId="23" xfId="6" applyNumberFormat="1" applyFont="1" applyBorder="1" applyAlignment="1">
      <alignment horizontal="right" vertical="top"/>
    </xf>
    <xf numFmtId="168" fontId="24" fillId="0" borderId="24" xfId="6" applyNumberFormat="1" applyFont="1" applyBorder="1" applyAlignment="1">
      <alignment horizontal="right" vertical="top"/>
    </xf>
    <xf numFmtId="0" fontId="22" fillId="0" borderId="25" xfId="6" applyBorder="1" applyAlignment="1">
      <alignment horizontal="center" vertical="center"/>
    </xf>
    <xf numFmtId="0" fontId="22" fillId="0" borderId="6" xfId="6" applyBorder="1" applyAlignment="1">
      <alignment horizontal="center" vertical="center" wrapText="1"/>
    </xf>
    <xf numFmtId="0" fontId="22" fillId="0" borderId="7" xfId="6" applyFont="1" applyBorder="1" applyAlignment="1">
      <alignment horizontal="center" vertical="center"/>
    </xf>
    <xf numFmtId="0" fontId="24" fillId="0" borderId="11" xfId="6" applyFont="1" applyBorder="1" applyAlignment="1">
      <alignment horizontal="left" vertical="top" wrapText="1"/>
    </xf>
    <xf numFmtId="0" fontId="22" fillId="0" borderId="16" xfId="6" applyFont="1" applyBorder="1" applyAlignment="1">
      <alignment horizontal="center" vertical="center"/>
    </xf>
    <xf numFmtId="0" fontId="22" fillId="0" borderId="21" xfId="6" applyFont="1" applyBorder="1" applyAlignment="1">
      <alignment horizontal="center" vertical="center"/>
    </xf>
    <xf numFmtId="0" fontId="23" fillId="0" borderId="0" xfId="6" applyFont="1" applyBorder="1" applyAlignment="1">
      <alignment horizontal="center" vertical="center" wrapText="1"/>
    </xf>
    <xf numFmtId="0" fontId="26" fillId="0" borderId="0" xfId="0" applyFont="1"/>
    <xf numFmtId="0" fontId="7" fillId="0" borderId="0" xfId="0" applyFont="1"/>
    <xf numFmtId="0" fontId="22" fillId="0" borderId="0" xfId="7"/>
    <xf numFmtId="0" fontId="24" fillId="0" borderId="8" xfId="7" applyFont="1" applyBorder="1" applyAlignment="1">
      <alignment horizontal="center" wrapText="1"/>
    </xf>
    <xf numFmtId="0" fontId="24" fillId="0" borderId="9" xfId="7" applyFont="1" applyBorder="1" applyAlignment="1">
      <alignment horizontal="center" wrapText="1"/>
    </xf>
    <xf numFmtId="0" fontId="24" fillId="0" borderId="10" xfId="7" applyFont="1" applyBorder="1" applyAlignment="1">
      <alignment horizontal="center" wrapText="1"/>
    </xf>
    <xf numFmtId="0" fontId="22" fillId="0" borderId="0" xfId="7" applyFont="1" applyBorder="1" applyAlignment="1">
      <alignment horizontal="center" vertical="center"/>
    </xf>
    <xf numFmtId="0" fontId="24" fillId="0" borderId="12" xfId="7" applyFont="1" applyBorder="1" applyAlignment="1">
      <alignment horizontal="left" vertical="top" wrapText="1"/>
    </xf>
    <xf numFmtId="167" fontId="24" fillId="0" borderId="13" xfId="7" applyNumberFormat="1" applyFont="1" applyBorder="1" applyAlignment="1">
      <alignment horizontal="right" vertical="top"/>
    </xf>
    <xf numFmtId="168" fontId="24" fillId="0" borderId="14" xfId="7" applyNumberFormat="1" applyFont="1" applyBorder="1" applyAlignment="1">
      <alignment horizontal="right" vertical="top"/>
    </xf>
    <xf numFmtId="168" fontId="24" fillId="0" borderId="15" xfId="7" applyNumberFormat="1" applyFont="1" applyBorder="1" applyAlignment="1">
      <alignment horizontal="right" vertical="top"/>
    </xf>
    <xf numFmtId="0" fontId="24" fillId="0" borderId="17" xfId="7" applyFont="1" applyBorder="1" applyAlignment="1">
      <alignment horizontal="left" vertical="top" wrapText="1"/>
    </xf>
    <xf numFmtId="167" fontId="24" fillId="0" borderId="18" xfId="7" applyNumberFormat="1" applyFont="1" applyBorder="1" applyAlignment="1">
      <alignment horizontal="right" vertical="top"/>
    </xf>
    <xf numFmtId="168" fontId="24" fillId="0" borderId="19" xfId="7" applyNumberFormat="1" applyFont="1" applyBorder="1" applyAlignment="1">
      <alignment horizontal="right" vertical="top"/>
    </xf>
    <xf numFmtId="168" fontId="24" fillId="0" borderId="20" xfId="7" applyNumberFormat="1" applyFont="1" applyBorder="1" applyAlignment="1">
      <alignment horizontal="right" vertical="top"/>
    </xf>
    <xf numFmtId="0" fontId="24" fillId="0" borderId="22" xfId="7" applyFont="1" applyBorder="1" applyAlignment="1">
      <alignment horizontal="left" vertical="top" wrapText="1"/>
    </xf>
    <xf numFmtId="167" fontId="24" fillId="0" borderId="23" xfId="7" applyNumberFormat="1" applyFont="1" applyBorder="1" applyAlignment="1">
      <alignment horizontal="right" vertical="top"/>
    </xf>
    <xf numFmtId="168" fontId="24" fillId="0" borderId="24" xfId="7" applyNumberFormat="1" applyFont="1" applyBorder="1" applyAlignment="1">
      <alignment horizontal="right" vertical="top"/>
    </xf>
    <xf numFmtId="0" fontId="22" fillId="0" borderId="25" xfId="7" applyBorder="1" applyAlignment="1">
      <alignment horizontal="center" vertical="center"/>
    </xf>
    <xf numFmtId="0" fontId="22" fillId="0" borderId="0" xfId="8" applyFont="1" applyBorder="1" applyAlignment="1">
      <alignment horizontal="center" vertical="center"/>
    </xf>
    <xf numFmtId="0" fontId="24" fillId="0" borderId="8" xfId="8" applyFont="1" applyBorder="1" applyAlignment="1">
      <alignment horizontal="center" wrapText="1"/>
    </xf>
    <xf numFmtId="0" fontId="24" fillId="0" borderId="9" xfId="8" applyFont="1" applyBorder="1" applyAlignment="1">
      <alignment horizontal="center" wrapText="1"/>
    </xf>
    <xf numFmtId="0" fontId="24" fillId="0" borderId="10" xfId="8" applyFont="1" applyBorder="1" applyAlignment="1">
      <alignment horizontal="center" wrapText="1"/>
    </xf>
    <xf numFmtId="0" fontId="24" fillId="0" borderId="0" xfId="8" applyFont="1" applyBorder="1" applyAlignment="1">
      <alignment horizontal="center" wrapText="1"/>
    </xf>
    <xf numFmtId="0" fontId="24" fillId="0" borderId="12" xfId="8" applyFont="1" applyBorder="1" applyAlignment="1">
      <alignment horizontal="left" vertical="top" wrapText="1"/>
    </xf>
    <xf numFmtId="167" fontId="24" fillId="0" borderId="13" xfId="8" applyNumberFormat="1" applyFont="1" applyBorder="1" applyAlignment="1">
      <alignment horizontal="right" vertical="top"/>
    </xf>
    <xf numFmtId="168" fontId="24" fillId="0" borderId="14" xfId="8" applyNumberFormat="1" applyFont="1" applyBorder="1" applyAlignment="1">
      <alignment horizontal="right" vertical="top"/>
    </xf>
    <xf numFmtId="168" fontId="24" fillId="0" borderId="15" xfId="8" applyNumberFormat="1" applyFont="1" applyBorder="1" applyAlignment="1">
      <alignment horizontal="right" vertical="top"/>
    </xf>
    <xf numFmtId="168" fontId="24" fillId="0" borderId="0" xfId="8" applyNumberFormat="1" applyFont="1" applyBorder="1" applyAlignment="1">
      <alignment horizontal="right" vertical="top"/>
    </xf>
    <xf numFmtId="0" fontId="24" fillId="0" borderId="17" xfId="8" applyFont="1" applyBorder="1" applyAlignment="1">
      <alignment horizontal="left" vertical="top" wrapText="1"/>
    </xf>
    <xf numFmtId="167" fontId="24" fillId="0" borderId="18" xfId="8" applyNumberFormat="1" applyFont="1" applyBorder="1" applyAlignment="1">
      <alignment horizontal="right" vertical="top"/>
    </xf>
    <xf numFmtId="168" fontId="24" fillId="0" borderId="19" xfId="8" applyNumberFormat="1" applyFont="1" applyBorder="1" applyAlignment="1">
      <alignment horizontal="right" vertical="top"/>
    </xf>
    <xf numFmtId="168" fontId="24" fillId="0" borderId="20" xfId="8" applyNumberFormat="1" applyFont="1" applyBorder="1" applyAlignment="1">
      <alignment horizontal="right" vertical="top"/>
    </xf>
    <xf numFmtId="0" fontId="24" fillId="0" borderId="22" xfId="8" applyFont="1" applyBorder="1" applyAlignment="1">
      <alignment horizontal="left" vertical="top" wrapText="1"/>
    </xf>
    <xf numFmtId="167" fontId="24" fillId="0" borderId="23" xfId="8" applyNumberFormat="1" applyFont="1" applyBorder="1" applyAlignment="1">
      <alignment horizontal="right" vertical="top"/>
    </xf>
    <xf numFmtId="168" fontId="24" fillId="0" borderId="24" xfId="8" applyNumberFormat="1" applyFont="1" applyBorder="1" applyAlignment="1">
      <alignment horizontal="right" vertical="top"/>
    </xf>
    <xf numFmtId="0" fontId="22" fillId="0" borderId="25" xfId="8" applyBorder="1" applyAlignment="1">
      <alignment horizontal="center" vertical="center"/>
    </xf>
    <xf numFmtId="0" fontId="22" fillId="0" borderId="0" xfId="8" applyBorder="1" applyAlignment="1">
      <alignment horizontal="center" vertical="center"/>
    </xf>
    <xf numFmtId="0" fontId="27" fillId="0" borderId="0" xfId="0" applyFont="1"/>
    <xf numFmtId="0" fontId="22" fillId="0" borderId="0" xfId="9"/>
    <xf numFmtId="0" fontId="24" fillId="0" borderId="8" xfId="9" applyFont="1" applyBorder="1" applyAlignment="1">
      <alignment horizontal="center" wrapText="1"/>
    </xf>
    <xf numFmtId="0" fontId="24" fillId="0" borderId="9" xfId="9" applyFont="1" applyBorder="1" applyAlignment="1">
      <alignment horizontal="center" wrapText="1"/>
    </xf>
    <xf numFmtId="0" fontId="24" fillId="0" borderId="10" xfId="9" applyFont="1" applyBorder="1" applyAlignment="1">
      <alignment horizontal="center" wrapText="1"/>
    </xf>
    <xf numFmtId="0" fontId="24" fillId="0" borderId="12" xfId="9" applyFont="1" applyBorder="1" applyAlignment="1">
      <alignment horizontal="left" vertical="top" wrapText="1"/>
    </xf>
    <xf numFmtId="167" fontId="24" fillId="0" borderId="13" xfId="9" applyNumberFormat="1" applyFont="1" applyBorder="1" applyAlignment="1">
      <alignment horizontal="right" vertical="top"/>
    </xf>
    <xf numFmtId="168" fontId="24" fillId="0" borderId="14" xfId="9" applyNumberFormat="1" applyFont="1" applyBorder="1" applyAlignment="1">
      <alignment horizontal="right" vertical="top"/>
    </xf>
    <xf numFmtId="168" fontId="24" fillId="0" borderId="15" xfId="9" applyNumberFormat="1" applyFont="1" applyBorder="1" applyAlignment="1">
      <alignment horizontal="right" vertical="top"/>
    </xf>
    <xf numFmtId="0" fontId="24" fillId="0" borderId="17" xfId="9" applyFont="1" applyBorder="1" applyAlignment="1">
      <alignment horizontal="left" vertical="top" wrapText="1"/>
    </xf>
    <xf numFmtId="167" fontId="24" fillId="0" borderId="18" xfId="9" applyNumberFormat="1" applyFont="1" applyBorder="1" applyAlignment="1">
      <alignment horizontal="right" vertical="top"/>
    </xf>
    <xf numFmtId="168" fontId="24" fillId="0" borderId="19" xfId="9" applyNumberFormat="1" applyFont="1" applyBorder="1" applyAlignment="1">
      <alignment horizontal="right" vertical="top"/>
    </xf>
    <xf numFmtId="168" fontId="24" fillId="0" borderId="20" xfId="9" applyNumberFormat="1" applyFont="1" applyBorder="1" applyAlignment="1">
      <alignment horizontal="right" vertical="top"/>
    </xf>
    <xf numFmtId="0" fontId="24" fillId="0" borderId="22" xfId="9" applyFont="1" applyBorder="1" applyAlignment="1">
      <alignment horizontal="left" vertical="top" wrapText="1"/>
    </xf>
    <xf numFmtId="167" fontId="24" fillId="0" borderId="23" xfId="9" applyNumberFormat="1" applyFont="1" applyBorder="1" applyAlignment="1">
      <alignment horizontal="right" vertical="top"/>
    </xf>
    <xf numFmtId="168" fontId="24" fillId="0" borderId="24" xfId="9" applyNumberFormat="1" applyFont="1" applyBorder="1" applyAlignment="1">
      <alignment horizontal="right" vertical="top"/>
    </xf>
    <xf numFmtId="0" fontId="22" fillId="0" borderId="25" xfId="9" applyBorder="1" applyAlignment="1">
      <alignment horizontal="center" vertical="center"/>
    </xf>
    <xf numFmtId="4" fontId="0" fillId="0" borderId="0" xfId="0" applyNumberFormat="1"/>
    <xf numFmtId="0" fontId="28" fillId="0" borderId="3" xfId="0" applyFont="1" applyBorder="1" applyAlignment="1">
      <alignment horizontal="center" vertical="center" wrapText="1"/>
    </xf>
    <xf numFmtId="0" fontId="28" fillId="0" borderId="0" xfId="0" applyFont="1" applyBorder="1" applyAlignment="1">
      <alignment horizontal="center" vertical="center" wrapText="1"/>
    </xf>
    <xf numFmtId="0" fontId="22" fillId="0" borderId="0" xfId="10"/>
    <xf numFmtId="0" fontId="31" fillId="0" borderId="8" xfId="10" applyFont="1" applyBorder="1" applyAlignment="1">
      <alignment horizontal="center" wrapText="1"/>
    </xf>
    <xf numFmtId="0" fontId="31" fillId="0" borderId="9" xfId="10" applyFont="1" applyBorder="1" applyAlignment="1">
      <alignment horizontal="center" wrapText="1"/>
    </xf>
    <xf numFmtId="0" fontId="31" fillId="0" borderId="10" xfId="10" applyFont="1" applyBorder="1" applyAlignment="1">
      <alignment horizontal="center" wrapText="1"/>
    </xf>
    <xf numFmtId="0" fontId="31" fillId="0" borderId="12" xfId="10" applyFont="1" applyBorder="1" applyAlignment="1">
      <alignment horizontal="left" vertical="top" wrapText="1"/>
    </xf>
    <xf numFmtId="167" fontId="31" fillId="0" borderId="13" xfId="10" applyNumberFormat="1" applyFont="1" applyBorder="1" applyAlignment="1">
      <alignment horizontal="right" vertical="top"/>
    </xf>
    <xf numFmtId="168" fontId="31" fillId="0" borderId="14" xfId="10" applyNumberFormat="1" applyFont="1" applyBorder="1" applyAlignment="1">
      <alignment horizontal="right" vertical="top"/>
    </xf>
    <xf numFmtId="168" fontId="31" fillId="0" borderId="15" xfId="10" applyNumberFormat="1" applyFont="1" applyBorder="1" applyAlignment="1">
      <alignment horizontal="right" vertical="top"/>
    </xf>
    <xf numFmtId="0" fontId="31" fillId="0" borderId="17" xfId="10" applyFont="1" applyBorder="1" applyAlignment="1">
      <alignment horizontal="left" vertical="top" wrapText="1"/>
    </xf>
    <xf numFmtId="167" fontId="31" fillId="0" borderId="18" xfId="10" applyNumberFormat="1" applyFont="1" applyBorder="1" applyAlignment="1">
      <alignment horizontal="right" vertical="top"/>
    </xf>
    <xf numFmtId="168" fontId="31" fillId="0" borderId="19" xfId="10" applyNumberFormat="1" applyFont="1" applyBorder="1" applyAlignment="1">
      <alignment horizontal="right" vertical="top"/>
    </xf>
    <xf numFmtId="168" fontId="31" fillId="0" borderId="20" xfId="10" applyNumberFormat="1" applyFont="1" applyBorder="1" applyAlignment="1">
      <alignment horizontal="right" vertical="top"/>
    </xf>
    <xf numFmtId="0" fontId="31" fillId="0" borderId="22" xfId="10" applyFont="1" applyBorder="1" applyAlignment="1">
      <alignment horizontal="left" vertical="top" wrapText="1"/>
    </xf>
    <xf numFmtId="167" fontId="31" fillId="0" borderId="23" xfId="10" applyNumberFormat="1" applyFont="1" applyBorder="1" applyAlignment="1">
      <alignment horizontal="right" vertical="top"/>
    </xf>
    <xf numFmtId="168" fontId="31" fillId="0" borderId="24" xfId="10" applyNumberFormat="1" applyFont="1" applyBorder="1" applyAlignment="1">
      <alignment horizontal="right" vertical="top"/>
    </xf>
    <xf numFmtId="0" fontId="22" fillId="0" borderId="25" xfId="10" applyBorder="1" applyAlignment="1">
      <alignment horizontal="center" vertical="center"/>
    </xf>
    <xf numFmtId="4" fontId="32" fillId="0" borderId="4" xfId="3" applyNumberFormat="1" applyFont="1" applyFill="1" applyBorder="1" applyAlignment="1">
      <alignment horizontal="right" vertical="center" wrapText="1"/>
    </xf>
    <xf numFmtId="4" fontId="33" fillId="0" borderId="3" xfId="3" applyNumberFormat="1" applyFont="1" applyFill="1" applyBorder="1" applyAlignment="1">
      <alignment horizontal="right" vertical="center" wrapText="1"/>
    </xf>
    <xf numFmtId="0" fontId="13" fillId="0" borderId="4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3" fillId="0" borderId="0" xfId="0" applyFont="1" applyAlignment="1">
      <alignment vertical="center" wrapText="1"/>
    </xf>
    <xf numFmtId="0" fontId="11" fillId="0" borderId="4" xfId="0" applyFont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8" fillId="0" borderId="2" xfId="0" applyFont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0" fontId="10" fillId="0" borderId="2" xfId="0" applyFont="1" applyBorder="1" applyAlignment="1">
      <alignment vertical="center" wrapText="1"/>
    </xf>
    <xf numFmtId="0" fontId="11" fillId="0" borderId="2" xfId="0" applyFont="1" applyBorder="1" applyAlignment="1">
      <alignment horizontal="center" vertical="center"/>
    </xf>
    <xf numFmtId="0" fontId="0" fillId="0" borderId="2" xfId="0" applyBorder="1" applyAlignment="1"/>
    <xf numFmtId="0" fontId="28" fillId="0" borderId="2" xfId="0" applyFont="1" applyBorder="1" applyAlignment="1">
      <alignment horizontal="center" vertical="center"/>
    </xf>
    <xf numFmtId="0" fontId="29" fillId="0" borderId="2" xfId="0" applyFont="1" applyBorder="1" applyAlignment="1"/>
    <xf numFmtId="0" fontId="13" fillId="0" borderId="0" xfId="0" applyFont="1" applyBorder="1" applyAlignment="1">
      <alignment vertical="center" wrapText="1"/>
    </xf>
    <xf numFmtId="0" fontId="12" fillId="0" borderId="3" xfId="0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23" fillId="0" borderId="0" xfId="6" applyFont="1" applyBorder="1" applyAlignment="1">
      <alignment horizontal="center" vertical="center" wrapText="1"/>
    </xf>
    <xf numFmtId="0" fontId="22" fillId="0" borderId="0" xfId="6" applyFont="1" applyBorder="1" applyAlignment="1">
      <alignment horizontal="center" vertical="center"/>
    </xf>
    <xf numFmtId="0" fontId="22" fillId="0" borderId="6" xfId="6" applyBorder="1" applyAlignment="1">
      <alignment horizontal="center" vertical="center" wrapText="1"/>
    </xf>
    <xf numFmtId="0" fontId="22" fillId="0" borderId="7" xfId="6" applyFont="1" applyBorder="1" applyAlignment="1">
      <alignment horizontal="center" vertical="center"/>
    </xf>
    <xf numFmtId="0" fontId="24" fillId="0" borderId="11" xfId="6" applyFont="1" applyBorder="1" applyAlignment="1">
      <alignment horizontal="left" vertical="top" wrapText="1"/>
    </xf>
    <xf numFmtId="0" fontId="22" fillId="0" borderId="16" xfId="6" applyFont="1" applyBorder="1" applyAlignment="1">
      <alignment horizontal="center" vertical="center"/>
    </xf>
    <xf numFmtId="0" fontId="22" fillId="0" borderId="21" xfId="6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3" fillId="0" borderId="26" xfId="6" applyFont="1" applyBorder="1" applyAlignment="1">
      <alignment horizontal="center" vertical="center" wrapText="1"/>
    </xf>
    <xf numFmtId="0" fontId="23" fillId="0" borderId="0" xfId="7" applyFont="1" applyBorder="1" applyAlignment="1">
      <alignment horizontal="center" vertical="center" wrapText="1"/>
    </xf>
    <xf numFmtId="0" fontId="22" fillId="0" borderId="0" xfId="7" applyFont="1" applyBorder="1" applyAlignment="1">
      <alignment horizontal="center" vertical="center"/>
    </xf>
    <xf numFmtId="0" fontId="22" fillId="0" borderId="6" xfId="7" applyBorder="1" applyAlignment="1">
      <alignment horizontal="center" vertical="center" wrapText="1"/>
    </xf>
    <xf numFmtId="0" fontId="22" fillId="0" borderId="7" xfId="7" applyFont="1" applyBorder="1" applyAlignment="1">
      <alignment horizontal="center" vertical="center"/>
    </xf>
    <xf numFmtId="0" fontId="24" fillId="0" borderId="11" xfId="7" applyFont="1" applyBorder="1" applyAlignment="1">
      <alignment horizontal="left" vertical="top" wrapText="1"/>
    </xf>
    <xf numFmtId="0" fontId="22" fillId="0" borderId="16" xfId="7" applyFont="1" applyBorder="1" applyAlignment="1">
      <alignment horizontal="center" vertical="center"/>
    </xf>
    <xf numFmtId="0" fontId="22" fillId="0" borderId="21" xfId="7" applyFont="1" applyBorder="1" applyAlignment="1">
      <alignment horizontal="center" vertical="center"/>
    </xf>
    <xf numFmtId="0" fontId="23" fillId="0" borderId="0" xfId="8" applyFont="1" applyBorder="1" applyAlignment="1">
      <alignment horizontal="center" vertical="center" wrapText="1"/>
    </xf>
    <xf numFmtId="0" fontId="22" fillId="0" borderId="0" xfId="8" applyFont="1" applyBorder="1" applyAlignment="1">
      <alignment horizontal="center" vertical="center"/>
    </xf>
    <xf numFmtId="0" fontId="22" fillId="0" borderId="6" xfId="8" applyBorder="1" applyAlignment="1">
      <alignment horizontal="center" vertical="center" wrapText="1"/>
    </xf>
    <xf numFmtId="0" fontId="22" fillId="0" borderId="7" xfId="8" applyFont="1" applyBorder="1" applyAlignment="1">
      <alignment horizontal="center" vertical="center"/>
    </xf>
    <xf numFmtId="0" fontId="24" fillId="0" borderId="11" xfId="8" applyFont="1" applyBorder="1" applyAlignment="1">
      <alignment horizontal="left" vertical="top" wrapText="1"/>
    </xf>
    <xf numFmtId="0" fontId="22" fillId="0" borderId="16" xfId="8" applyFont="1" applyBorder="1" applyAlignment="1">
      <alignment horizontal="center" vertical="center"/>
    </xf>
    <xf numFmtId="0" fontId="22" fillId="0" borderId="21" xfId="8" applyFont="1" applyBorder="1" applyAlignment="1">
      <alignment horizontal="center" vertical="center"/>
    </xf>
    <xf numFmtId="0" fontId="23" fillId="0" borderId="0" xfId="9" applyFont="1" applyBorder="1" applyAlignment="1">
      <alignment horizontal="center" vertical="center" wrapText="1"/>
    </xf>
    <xf numFmtId="0" fontId="22" fillId="0" borderId="0" xfId="9" applyFont="1" applyBorder="1" applyAlignment="1">
      <alignment horizontal="center" vertical="center"/>
    </xf>
    <xf numFmtId="0" fontId="22" fillId="0" borderId="6" xfId="9" applyBorder="1" applyAlignment="1">
      <alignment horizontal="center" vertical="center" wrapText="1"/>
    </xf>
    <xf numFmtId="0" fontId="22" fillId="0" borderId="7" xfId="9" applyFont="1" applyBorder="1" applyAlignment="1">
      <alignment horizontal="center" vertical="center"/>
    </xf>
    <xf numFmtId="0" fontId="24" fillId="0" borderId="11" xfId="9" applyFont="1" applyBorder="1" applyAlignment="1">
      <alignment horizontal="left" vertical="top" wrapText="1"/>
    </xf>
    <xf numFmtId="0" fontId="22" fillId="0" borderId="16" xfId="9" applyFont="1" applyBorder="1" applyAlignment="1">
      <alignment horizontal="center" vertical="center"/>
    </xf>
    <xf numFmtId="0" fontId="22" fillId="0" borderId="21" xfId="9" applyFont="1" applyBorder="1" applyAlignment="1">
      <alignment horizontal="center" vertical="center"/>
    </xf>
    <xf numFmtId="0" fontId="30" fillId="0" borderId="0" xfId="10" applyFont="1" applyBorder="1" applyAlignment="1">
      <alignment horizontal="center" vertical="center" wrapText="1"/>
    </xf>
    <xf numFmtId="0" fontId="22" fillId="0" borderId="0" xfId="10" applyFont="1" applyBorder="1" applyAlignment="1">
      <alignment horizontal="center" vertical="center"/>
    </xf>
    <xf numFmtId="0" fontId="22" fillId="0" borderId="6" xfId="10" applyBorder="1" applyAlignment="1">
      <alignment horizontal="center" vertical="center" wrapText="1"/>
    </xf>
    <xf numFmtId="0" fontId="22" fillId="0" borderId="7" xfId="10" applyFont="1" applyBorder="1" applyAlignment="1">
      <alignment horizontal="center" vertical="center"/>
    </xf>
    <xf numFmtId="0" fontId="31" fillId="0" borderId="11" xfId="10" applyFont="1" applyBorder="1" applyAlignment="1">
      <alignment horizontal="left" vertical="top" wrapText="1"/>
    </xf>
    <xf numFmtId="0" fontId="22" fillId="0" borderId="16" xfId="10" applyFont="1" applyBorder="1" applyAlignment="1">
      <alignment horizontal="center" vertical="center"/>
    </xf>
    <xf numFmtId="0" fontId="22" fillId="0" borderId="21" xfId="10" applyFont="1" applyBorder="1" applyAlignment="1">
      <alignment horizontal="center" vertical="center"/>
    </xf>
  </cellXfs>
  <cellStyles count="11">
    <cellStyle name="Migliaia" xfId="4" builtinId="3"/>
    <cellStyle name="Normale" xfId="0" builtinId="0"/>
    <cellStyle name="Normale_Dati 2016 da spss_1" xfId="7"/>
    <cellStyle name="Normale_Dati 2017 da spss" xfId="8"/>
    <cellStyle name="Normale_Dati 2018 da spss" xfId="9"/>
    <cellStyle name="Normale_Foglio1" xfId="2"/>
    <cellStyle name="Normale_Foglio1 2" xfId="3"/>
    <cellStyle name="Normale_Foglio1_1" xfId="1"/>
    <cellStyle name="Normale_Foglio1_2" xfId="10"/>
    <cellStyle name="Normale_Foglio3" xfId="5"/>
    <cellStyle name="Normale_Foglio3_1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77"/>
  <sheetViews>
    <sheetView tabSelected="1" workbookViewId="0">
      <selection sqref="A1:V1"/>
    </sheetView>
  </sheetViews>
  <sheetFormatPr defaultRowHeight="14.3"/>
  <cols>
    <col min="1" max="1" width="22" customWidth="1"/>
    <col min="2" max="2" width="6.75" customWidth="1"/>
    <col min="3" max="3" width="5.75" style="5" customWidth="1"/>
    <col min="4" max="16" width="5.75" customWidth="1"/>
    <col min="17" max="19" width="6.25" customWidth="1"/>
    <col min="20" max="21" width="6.75" customWidth="1"/>
    <col min="22" max="22" width="9" customWidth="1"/>
    <col min="23" max="28" width="0" hidden="1" customWidth="1"/>
  </cols>
  <sheetData>
    <row r="1" spans="1:26" s="3" customFormat="1" ht="38.25" customHeight="1">
      <c r="A1" s="154" t="s">
        <v>90</v>
      </c>
      <c r="B1" s="155"/>
      <c r="C1" s="155"/>
      <c r="D1" s="155"/>
      <c r="E1" s="155"/>
      <c r="F1" s="155"/>
      <c r="G1" s="155"/>
      <c r="H1" s="155"/>
      <c r="I1" s="155"/>
      <c r="J1" s="155"/>
      <c r="K1" s="155"/>
      <c r="L1" s="155"/>
      <c r="M1" s="155"/>
      <c r="N1" s="155"/>
      <c r="O1" s="155"/>
      <c r="P1" s="155"/>
      <c r="Q1" s="155"/>
      <c r="R1" s="155"/>
      <c r="S1" s="155"/>
      <c r="T1" s="155"/>
      <c r="U1" s="155"/>
      <c r="V1" s="155"/>
    </row>
    <row r="2" spans="1:26" s="2" customFormat="1" ht="23.95" customHeight="1">
      <c r="A2" s="146" t="s">
        <v>39</v>
      </c>
      <c r="B2" s="147"/>
      <c r="C2" s="147"/>
      <c r="D2" s="147"/>
      <c r="E2" s="147"/>
      <c r="F2" s="147"/>
      <c r="G2" s="147"/>
      <c r="H2" s="148"/>
      <c r="I2" s="148"/>
      <c r="J2" s="148"/>
      <c r="K2" s="148"/>
      <c r="L2" s="148"/>
      <c r="M2" s="148"/>
      <c r="N2" s="148"/>
      <c r="O2" s="148"/>
      <c r="P2" s="148"/>
      <c r="Q2" s="148"/>
      <c r="R2" s="148"/>
      <c r="S2" s="148"/>
      <c r="T2" s="148"/>
      <c r="U2" s="148"/>
      <c r="V2" s="148"/>
    </row>
    <row r="3" spans="1:26" ht="50.95" customHeight="1">
      <c r="A3" s="149" t="s">
        <v>74</v>
      </c>
      <c r="B3" s="150"/>
      <c r="C3" s="8" t="s">
        <v>8</v>
      </c>
      <c r="D3" s="8" t="s">
        <v>9</v>
      </c>
      <c r="E3" s="8" t="s">
        <v>10</v>
      </c>
      <c r="F3" s="8" t="s">
        <v>11</v>
      </c>
      <c r="G3" s="8" t="s">
        <v>12</v>
      </c>
      <c r="H3" s="8" t="s">
        <v>13</v>
      </c>
      <c r="I3" s="8" t="s">
        <v>14</v>
      </c>
      <c r="J3" s="8" t="s">
        <v>15</v>
      </c>
      <c r="K3" s="8" t="s">
        <v>16</v>
      </c>
      <c r="L3" s="8" t="s">
        <v>17</v>
      </c>
      <c r="M3" s="8" t="s">
        <v>18</v>
      </c>
      <c r="N3" s="8" t="s">
        <v>19</v>
      </c>
      <c r="O3" s="8" t="s">
        <v>20</v>
      </c>
      <c r="P3" s="8" t="s">
        <v>23</v>
      </c>
      <c r="Q3" s="7" t="s">
        <v>62</v>
      </c>
      <c r="R3" s="7" t="s">
        <v>70</v>
      </c>
      <c r="S3" s="7" t="s">
        <v>80</v>
      </c>
      <c r="T3" s="7" t="s">
        <v>84</v>
      </c>
      <c r="U3" s="7" t="s">
        <v>86</v>
      </c>
      <c r="V3" s="7" t="s">
        <v>73</v>
      </c>
    </row>
    <row r="4" spans="1:26" ht="15.65" customHeight="1">
      <c r="A4" s="153" t="s">
        <v>2</v>
      </c>
      <c r="B4" s="10" t="s">
        <v>21</v>
      </c>
      <c r="C4" s="12">
        <v>2259</v>
      </c>
      <c r="D4" s="12">
        <v>2075</v>
      </c>
      <c r="E4" s="12">
        <v>1846</v>
      </c>
      <c r="F4" s="12">
        <v>1812</v>
      </c>
      <c r="G4" s="12">
        <v>1842</v>
      </c>
      <c r="H4" s="12">
        <v>1782</v>
      </c>
      <c r="I4" s="12">
        <v>1603</v>
      </c>
      <c r="J4" s="12">
        <v>1499</v>
      </c>
      <c r="K4" s="12">
        <v>1393</v>
      </c>
      <c r="L4" s="12">
        <v>1133</v>
      </c>
      <c r="M4" s="12">
        <v>1261</v>
      </c>
      <c r="N4" s="12">
        <v>1116</v>
      </c>
      <c r="O4" s="12">
        <v>1051</v>
      </c>
      <c r="P4" s="12">
        <v>1052</v>
      </c>
      <c r="Q4" s="35">
        <f>Foglio3!P3</f>
        <v>1081</v>
      </c>
      <c r="R4" s="35">
        <f>'Dati 2016 da spss'!C5</f>
        <v>1064</v>
      </c>
      <c r="S4" s="35">
        <f>'Dati 2017 da spss'!C5</f>
        <v>1054</v>
      </c>
      <c r="T4" s="35">
        <f>'Dati 2018 da spss'!C5</f>
        <v>1029</v>
      </c>
      <c r="U4" s="35">
        <f>'Dati 2019 da spss'!D5</f>
        <v>975</v>
      </c>
      <c r="V4" s="35">
        <f t="shared" ref="V4:V19" si="0">SUM(C4:U4)</f>
        <v>26927</v>
      </c>
      <c r="Y4" s="35">
        <f>T4-C4</f>
        <v>-1230</v>
      </c>
      <c r="Z4" s="35">
        <f>T4-L4</f>
        <v>-104</v>
      </c>
    </row>
    <row r="5" spans="1:26" ht="15.65" customHeight="1">
      <c r="A5" s="142"/>
      <c r="B5" s="9" t="s">
        <v>22</v>
      </c>
      <c r="C5" s="14">
        <v>232320</v>
      </c>
      <c r="D5" s="14">
        <v>228703</v>
      </c>
      <c r="E5" s="14">
        <v>222717</v>
      </c>
      <c r="F5" s="14">
        <v>215263</v>
      </c>
      <c r="G5" s="14">
        <v>211555</v>
      </c>
      <c r="H5" s="14">
        <v>209342</v>
      </c>
      <c r="I5" s="14">
        <v>205812</v>
      </c>
      <c r="J5" s="14">
        <v>198275</v>
      </c>
      <c r="K5" s="14">
        <v>191805</v>
      </c>
      <c r="L5" s="14">
        <v>172155</v>
      </c>
      <c r="M5" s="14">
        <v>182131</v>
      </c>
      <c r="N5" s="14">
        <v>163145</v>
      </c>
      <c r="O5" s="14">
        <v>157398</v>
      </c>
      <c r="P5" s="14">
        <v>151484</v>
      </c>
      <c r="Q5" s="37">
        <f>Foglio3!P4</f>
        <v>148241</v>
      </c>
      <c r="R5" s="37">
        <f>'Dati 2016 da spss'!K5</f>
        <v>151424</v>
      </c>
      <c r="S5" s="37">
        <f>'Dati 2017 da spss'!K5</f>
        <v>149837</v>
      </c>
      <c r="T5" s="37">
        <f>'Dati 2018 da spss'!K5</f>
        <v>144298</v>
      </c>
      <c r="U5" s="37">
        <f>'Dati 2019 da spss'!L5</f>
        <v>144839</v>
      </c>
      <c r="V5" s="37">
        <f t="shared" si="0"/>
        <v>3480744</v>
      </c>
      <c r="Y5" s="37">
        <f t="shared" ref="Y5:Y19" si="1">T5-C5</f>
        <v>-88022</v>
      </c>
      <c r="Z5" s="37">
        <f t="shared" ref="Z5:Z19" si="2">T5-L5</f>
        <v>-27857</v>
      </c>
    </row>
    <row r="6" spans="1:26" ht="15.65" customHeight="1">
      <c r="A6" s="141" t="s">
        <v>6</v>
      </c>
      <c r="B6" s="10" t="s">
        <v>21</v>
      </c>
      <c r="C6" s="12">
        <v>235</v>
      </c>
      <c r="D6" s="12">
        <v>280</v>
      </c>
      <c r="E6" s="13">
        <v>306</v>
      </c>
      <c r="F6" s="13">
        <v>296</v>
      </c>
      <c r="G6" s="12">
        <v>258</v>
      </c>
      <c r="H6" s="12">
        <v>254</v>
      </c>
      <c r="I6" s="12">
        <v>259</v>
      </c>
      <c r="J6" s="12">
        <v>199</v>
      </c>
      <c r="K6" s="12">
        <v>234</v>
      </c>
      <c r="L6" s="12">
        <v>152</v>
      </c>
      <c r="M6" s="12">
        <v>184</v>
      </c>
      <c r="N6" s="12">
        <v>157</v>
      </c>
      <c r="O6" s="12">
        <v>150</v>
      </c>
      <c r="P6" s="12">
        <v>160</v>
      </c>
      <c r="Q6" s="35">
        <f>Foglio3!P5</f>
        <v>182</v>
      </c>
      <c r="R6" s="35">
        <f>'Dati 2016 da spss'!C8</f>
        <v>152</v>
      </c>
      <c r="S6" s="35">
        <f>'Dati 2017 da spss'!C8</f>
        <v>150</v>
      </c>
      <c r="T6" s="35">
        <f>'Dati 2018 da spss'!C8</f>
        <v>148</v>
      </c>
      <c r="U6" s="35">
        <f>'Dati 2019 da spss'!D8</f>
        <v>167</v>
      </c>
      <c r="V6" s="35">
        <f t="shared" si="0"/>
        <v>3923</v>
      </c>
      <c r="Y6" s="35">
        <f t="shared" si="1"/>
        <v>-87</v>
      </c>
      <c r="Z6" s="35">
        <f t="shared" si="2"/>
        <v>-4</v>
      </c>
    </row>
    <row r="7" spans="1:26" ht="15.65" customHeight="1">
      <c r="A7" s="142"/>
      <c r="B7" s="9" t="s">
        <v>22</v>
      </c>
      <c r="C7" s="14">
        <v>7414</v>
      </c>
      <c r="D7" s="14">
        <v>10478</v>
      </c>
      <c r="E7" s="15">
        <v>9087</v>
      </c>
      <c r="F7" s="15">
        <v>8925</v>
      </c>
      <c r="G7" s="14">
        <v>8019</v>
      </c>
      <c r="H7" s="14">
        <v>8453</v>
      </c>
      <c r="I7" s="14">
        <v>8354</v>
      </c>
      <c r="J7" s="14">
        <v>8097</v>
      </c>
      <c r="K7" s="14">
        <v>9089</v>
      </c>
      <c r="L7" s="14">
        <v>7059</v>
      </c>
      <c r="M7" s="14">
        <v>7117</v>
      </c>
      <c r="N7" s="14">
        <v>6310</v>
      </c>
      <c r="O7" s="14">
        <v>6151</v>
      </c>
      <c r="P7" s="14">
        <v>5905</v>
      </c>
      <c r="Q7" s="37">
        <f>Foglio3!P6</f>
        <v>6874</v>
      </c>
      <c r="R7" s="37">
        <f>'Dati 2016 da spss'!K8</f>
        <v>6872</v>
      </c>
      <c r="S7" s="37">
        <f>'Dati 2017 da spss'!K8</f>
        <v>6606</v>
      </c>
      <c r="T7" s="37">
        <f>'Dati 2018 da spss'!K8</f>
        <v>6595</v>
      </c>
      <c r="U7" s="37">
        <f>'Dati 2019 da spss'!L8</f>
        <v>6210</v>
      </c>
      <c r="V7" s="37">
        <f t="shared" si="0"/>
        <v>143615</v>
      </c>
      <c r="Y7" s="37">
        <f t="shared" si="1"/>
        <v>-819</v>
      </c>
      <c r="Z7" s="37">
        <f t="shared" si="2"/>
        <v>-464</v>
      </c>
    </row>
    <row r="8" spans="1:26" ht="15.65" customHeight="1">
      <c r="A8" s="141" t="s">
        <v>3</v>
      </c>
      <c r="B8" s="10" t="s">
        <v>21</v>
      </c>
      <c r="C8" s="12">
        <v>1490</v>
      </c>
      <c r="D8" s="12">
        <v>1507</v>
      </c>
      <c r="E8" s="12">
        <v>1519</v>
      </c>
      <c r="F8" s="12">
        <v>1666</v>
      </c>
      <c r="G8" s="12">
        <v>1695</v>
      </c>
      <c r="H8" s="12">
        <v>1572</v>
      </c>
      <c r="I8" s="12">
        <v>1470</v>
      </c>
      <c r="J8" s="12">
        <v>1419</v>
      </c>
      <c r="K8" s="12">
        <v>1275</v>
      </c>
      <c r="L8" s="12">
        <v>1496</v>
      </c>
      <c r="M8" s="12">
        <v>1258</v>
      </c>
      <c r="N8" s="12">
        <v>1298</v>
      </c>
      <c r="O8" s="12">
        <v>1143</v>
      </c>
      <c r="P8" s="12">
        <v>1155</v>
      </c>
      <c r="Q8" s="35">
        <f>Foglio3!P7</f>
        <v>1148</v>
      </c>
      <c r="R8" s="35">
        <f>'Dati 2016 da spss'!C6+'Dati 2016 da spss'!C9</f>
        <v>1114</v>
      </c>
      <c r="S8" s="35">
        <f>'Dati 2017 da spss'!C6+'Dati 2017 da spss'!C9</f>
        <v>1109</v>
      </c>
      <c r="T8" s="35">
        <f>'Dati 2018 da spss'!C6+'Dati 2018 da spss'!C9</f>
        <v>1068</v>
      </c>
      <c r="U8" s="35">
        <f>'Dati 2019 da spss'!D6+'Dati 2019 da spss'!D9</f>
        <v>975</v>
      </c>
      <c r="V8" s="35">
        <f t="shared" si="0"/>
        <v>25377</v>
      </c>
      <c r="Y8" s="35">
        <f t="shared" si="1"/>
        <v>-422</v>
      </c>
      <c r="Z8" s="35">
        <f t="shared" si="2"/>
        <v>-428</v>
      </c>
    </row>
    <row r="9" spans="1:26" ht="15.65" customHeight="1">
      <c r="A9" s="142"/>
      <c r="B9" s="9" t="s">
        <v>22</v>
      </c>
      <c r="C9" s="14">
        <v>38479</v>
      </c>
      <c r="D9" s="14">
        <v>40691</v>
      </c>
      <c r="E9" s="14">
        <v>37120</v>
      </c>
      <c r="F9" s="14">
        <v>43475</v>
      </c>
      <c r="G9" s="14">
        <v>46106</v>
      </c>
      <c r="H9" s="14">
        <v>45178</v>
      </c>
      <c r="I9" s="14">
        <v>45861</v>
      </c>
      <c r="J9" s="14">
        <v>44225</v>
      </c>
      <c r="K9" s="14">
        <v>47859</v>
      </c>
      <c r="L9" s="14">
        <v>60656</v>
      </c>
      <c r="M9" s="14">
        <v>49882</v>
      </c>
      <c r="N9" s="14">
        <v>48397</v>
      </c>
      <c r="O9" s="14">
        <v>47076</v>
      </c>
      <c r="P9" s="14">
        <v>46573</v>
      </c>
      <c r="Q9" s="37">
        <f>Foglio3!P8</f>
        <v>44682</v>
      </c>
      <c r="R9" s="37">
        <f>'Dati 2016 da spss'!K6+'Dati 2016 da spss'!K9</f>
        <v>44281</v>
      </c>
      <c r="S9" s="37">
        <f>'Dati 2017 da spss'!K6+'Dati 2017 da spss'!K9</f>
        <v>44042</v>
      </c>
      <c r="T9" s="37">
        <f>'Dati 2018 da spss'!K6+'Dati 2018 da spss'!K9</f>
        <v>44763</v>
      </c>
      <c r="U9" s="37">
        <f>'Dati 2019 da spss'!L6+'Dati 2019 da spss'!L9</f>
        <v>43269</v>
      </c>
      <c r="V9" s="37">
        <f t="shared" si="0"/>
        <v>862615</v>
      </c>
      <c r="Y9" s="37">
        <f t="shared" si="1"/>
        <v>6284</v>
      </c>
      <c r="Z9" s="37">
        <f t="shared" si="2"/>
        <v>-15893</v>
      </c>
    </row>
    <row r="10" spans="1:26" ht="15.65" customHeight="1">
      <c r="A10" s="141" t="s">
        <v>4</v>
      </c>
      <c r="B10" s="10" t="s">
        <v>21</v>
      </c>
      <c r="C10" s="12" t="s">
        <v>72</v>
      </c>
      <c r="D10" s="12" t="s">
        <v>72</v>
      </c>
      <c r="E10" s="12" t="s">
        <v>72</v>
      </c>
      <c r="F10" s="12">
        <v>67</v>
      </c>
      <c r="G10" s="12">
        <v>139</v>
      </c>
      <c r="H10" s="12">
        <v>87</v>
      </c>
      <c r="I10" s="12">
        <v>121</v>
      </c>
      <c r="J10" s="12">
        <v>109</v>
      </c>
      <c r="K10" s="12">
        <v>183</v>
      </c>
      <c r="L10" s="12">
        <v>237</v>
      </c>
      <c r="M10" s="12">
        <v>193</v>
      </c>
      <c r="N10" s="12">
        <v>181</v>
      </c>
      <c r="O10" s="12">
        <v>167</v>
      </c>
      <c r="P10" s="12">
        <v>174</v>
      </c>
      <c r="Q10" s="35">
        <f>Foglio3!P9</f>
        <v>159</v>
      </c>
      <c r="R10" s="35">
        <f>'Dati 2016 da spss'!C4+'Dati 2016 da spss'!C13</f>
        <v>147</v>
      </c>
      <c r="S10" s="35">
        <f>'Dati 2017 da spss'!C4+'Dati 2017 da spss'!C13</f>
        <v>178</v>
      </c>
      <c r="T10" s="35">
        <f>'Dati 2018 da spss'!C4+'Dati 2018 da spss'!C13</f>
        <v>144</v>
      </c>
      <c r="U10" s="35">
        <f>'Dati 2019 da spss'!D4+'Dati 2019 da spss'!D13</f>
        <v>118</v>
      </c>
      <c r="V10" s="35">
        <f t="shared" si="0"/>
        <v>2404</v>
      </c>
      <c r="Y10" s="35" t="e">
        <f t="shared" si="1"/>
        <v>#VALUE!</v>
      </c>
      <c r="Z10" s="35">
        <f t="shared" si="2"/>
        <v>-93</v>
      </c>
    </row>
    <row r="11" spans="1:26" ht="15.65" customHeight="1">
      <c r="A11" s="142"/>
      <c r="B11" s="9" t="s">
        <v>22</v>
      </c>
      <c r="C11" s="14" t="s">
        <v>72</v>
      </c>
      <c r="D11" s="14" t="s">
        <v>72</v>
      </c>
      <c r="E11" s="14" t="s">
        <v>72</v>
      </c>
      <c r="F11" s="14">
        <v>1806</v>
      </c>
      <c r="G11" s="14">
        <v>4550</v>
      </c>
      <c r="H11" s="14">
        <v>3583</v>
      </c>
      <c r="I11" s="14">
        <v>3818</v>
      </c>
      <c r="J11" s="14">
        <v>4601</v>
      </c>
      <c r="K11" s="14">
        <v>7718</v>
      </c>
      <c r="L11" s="14">
        <v>11428</v>
      </c>
      <c r="M11" s="14">
        <v>9120</v>
      </c>
      <c r="N11" s="14">
        <v>8489</v>
      </c>
      <c r="O11" s="14">
        <v>8222</v>
      </c>
      <c r="P11" s="14">
        <v>8538</v>
      </c>
      <c r="Q11" s="37">
        <f>Foglio3!P10</f>
        <v>8264</v>
      </c>
      <c r="R11" s="37">
        <f>'Dati 2016 da spss'!K4+'Dati 2016 da spss'!K13</f>
        <v>7796</v>
      </c>
      <c r="S11" s="37">
        <f>'Dati 2017 da spss'!K4+'Dati 2017 da spss'!K13</f>
        <v>8122</v>
      </c>
      <c r="T11" s="37">
        <f>'Dati 2018 da spss'!K4+'Dati 2018 da spss'!K13</f>
        <v>7168</v>
      </c>
      <c r="U11" s="37">
        <f>'Dati 2019 da spss'!L4+'Dati 2019 da spss'!L13</f>
        <v>5683</v>
      </c>
      <c r="V11" s="37">
        <f t="shared" si="0"/>
        <v>108906</v>
      </c>
      <c r="Y11" s="37" t="e">
        <f t="shared" si="1"/>
        <v>#VALUE!</v>
      </c>
      <c r="Z11" s="37">
        <f t="shared" si="2"/>
        <v>-4260</v>
      </c>
    </row>
    <row r="12" spans="1:26" ht="15.65" customHeight="1">
      <c r="A12" s="141" t="s">
        <v>5</v>
      </c>
      <c r="B12" s="10" t="s">
        <v>21</v>
      </c>
      <c r="C12" s="12">
        <v>2285</v>
      </c>
      <c r="D12" s="12">
        <v>2270</v>
      </c>
      <c r="E12" s="12">
        <v>2127</v>
      </c>
      <c r="F12" s="12">
        <v>1577</v>
      </c>
      <c r="G12" s="12">
        <v>1257</v>
      </c>
      <c r="H12" s="12">
        <v>1349</v>
      </c>
      <c r="I12" s="12">
        <v>1114</v>
      </c>
      <c r="J12" s="12">
        <v>1019</v>
      </c>
      <c r="K12" s="12">
        <v>771</v>
      </c>
      <c r="L12" s="12">
        <v>702</v>
      </c>
      <c r="M12" s="12">
        <v>593</v>
      </c>
      <c r="N12" s="12">
        <v>644</v>
      </c>
      <c r="O12" s="12">
        <v>543</v>
      </c>
      <c r="P12" s="12">
        <v>524</v>
      </c>
      <c r="Q12" s="35">
        <f>Foglio3!P11</f>
        <v>520</v>
      </c>
      <c r="R12" s="35">
        <f>'Dati 2016 da spss'!C7+'Dati 2016 da spss'!C10</f>
        <v>517</v>
      </c>
      <c r="S12" s="35">
        <f>'Dati 2017 da spss'!C7+'Dati 2017 da spss'!C10</f>
        <v>568</v>
      </c>
      <c r="T12" s="35">
        <f>'Dati 2018 da spss'!C7+'Dati 2018 da spss'!C10</f>
        <v>576</v>
      </c>
      <c r="U12" s="35">
        <f>'Dati 2019 da spss'!D7+'Dati 2019 da spss'!D10</f>
        <v>594</v>
      </c>
      <c r="V12" s="35">
        <f t="shared" si="0"/>
        <v>19550</v>
      </c>
      <c r="Y12" s="35">
        <f t="shared" si="1"/>
        <v>-1709</v>
      </c>
      <c r="Z12" s="35">
        <f t="shared" si="2"/>
        <v>-126</v>
      </c>
    </row>
    <row r="13" spans="1:26" ht="15.65" customHeight="1">
      <c r="A13" s="142"/>
      <c r="B13" s="9" t="s">
        <v>22</v>
      </c>
      <c r="C13" s="14">
        <v>67192</v>
      </c>
      <c r="D13" s="14">
        <v>69232</v>
      </c>
      <c r="E13" s="14">
        <v>61325</v>
      </c>
      <c r="F13" s="14">
        <v>48857</v>
      </c>
      <c r="G13" s="14">
        <v>39893</v>
      </c>
      <c r="H13" s="14">
        <v>42835</v>
      </c>
      <c r="I13" s="14">
        <v>37821</v>
      </c>
      <c r="J13" s="14">
        <v>33973</v>
      </c>
      <c r="K13" s="14">
        <v>29047</v>
      </c>
      <c r="L13" s="14">
        <v>31913</v>
      </c>
      <c r="M13" s="14">
        <v>24431</v>
      </c>
      <c r="N13" s="14">
        <v>23381</v>
      </c>
      <c r="O13" s="14">
        <v>22842</v>
      </c>
      <c r="P13" s="14">
        <v>22442</v>
      </c>
      <c r="Q13" s="37">
        <f>Foglio3!P12</f>
        <v>22097</v>
      </c>
      <c r="R13" s="37">
        <f>'Dati 2016 da spss'!K7+'Dati 2016 da spss'!K10</f>
        <v>21923</v>
      </c>
      <c r="S13" s="37">
        <f>'Dati 2017 da spss'!K7+'Dati 2017 da spss'!K10</f>
        <v>21275</v>
      </c>
      <c r="T13" s="37">
        <f>'Dati 2018 da spss'!K7+'Dati 2018 da spss'!K10</f>
        <v>23299</v>
      </c>
      <c r="U13" s="37">
        <f>'Dati 2019 da spss'!L7+'Dati 2019 da spss'!L10</f>
        <v>25016</v>
      </c>
      <c r="V13" s="37">
        <f t="shared" si="0"/>
        <v>668794</v>
      </c>
      <c r="Y13" s="37">
        <f t="shared" si="1"/>
        <v>-43893</v>
      </c>
      <c r="Z13" s="37">
        <f t="shared" si="2"/>
        <v>-8614</v>
      </c>
    </row>
    <row r="14" spans="1:26" ht="15.65" customHeight="1">
      <c r="A14" s="141" t="s">
        <v>1</v>
      </c>
      <c r="B14" s="10" t="s">
        <v>21</v>
      </c>
      <c r="C14" s="12">
        <v>773</v>
      </c>
      <c r="D14" s="12">
        <v>801</v>
      </c>
      <c r="E14" s="12">
        <v>711</v>
      </c>
      <c r="F14" s="12">
        <v>648</v>
      </c>
      <c r="G14" s="12">
        <v>577</v>
      </c>
      <c r="H14" s="12">
        <v>590</v>
      </c>
      <c r="I14" s="12">
        <v>526</v>
      </c>
      <c r="J14" s="12">
        <v>452</v>
      </c>
      <c r="K14" s="12">
        <v>350</v>
      </c>
      <c r="L14" s="12">
        <v>376</v>
      </c>
      <c r="M14" s="12">
        <v>338</v>
      </c>
      <c r="N14" s="12">
        <v>330</v>
      </c>
      <c r="O14" s="12">
        <v>321</v>
      </c>
      <c r="P14" s="12">
        <v>287</v>
      </c>
      <c r="Q14" s="35">
        <f>Foglio3!P13</f>
        <v>305</v>
      </c>
      <c r="R14" s="35">
        <f>'Dati 2016 da spss'!C11</f>
        <v>274</v>
      </c>
      <c r="S14" s="35">
        <f>'Dati 2017 da spss'!C11</f>
        <v>296</v>
      </c>
      <c r="T14" s="35">
        <f>'Dati 2018 da spss'!C11</f>
        <v>330</v>
      </c>
      <c r="U14" s="35">
        <f>'Dati 2019 da spss'!D11</f>
        <v>310</v>
      </c>
      <c r="V14" s="35">
        <f t="shared" si="0"/>
        <v>8595</v>
      </c>
      <c r="Y14" s="35">
        <f t="shared" si="1"/>
        <v>-443</v>
      </c>
      <c r="Z14" s="35">
        <f t="shared" si="2"/>
        <v>-46</v>
      </c>
    </row>
    <row r="15" spans="1:26" ht="15.65" customHeight="1">
      <c r="A15" s="142"/>
      <c r="B15" s="9" t="s">
        <v>22</v>
      </c>
      <c r="C15" s="14">
        <v>26774</v>
      </c>
      <c r="D15" s="14">
        <v>27827</v>
      </c>
      <c r="E15" s="14">
        <v>25237</v>
      </c>
      <c r="F15" s="14">
        <v>23908</v>
      </c>
      <c r="G15" s="14">
        <v>23862</v>
      </c>
      <c r="H15" s="14">
        <v>22646</v>
      </c>
      <c r="I15" s="14">
        <v>23135</v>
      </c>
      <c r="J15" s="14">
        <v>20631</v>
      </c>
      <c r="K15" s="14">
        <v>20538</v>
      </c>
      <c r="L15" s="14">
        <v>20667</v>
      </c>
      <c r="M15" s="14">
        <v>18515</v>
      </c>
      <c r="N15" s="14">
        <v>15866</v>
      </c>
      <c r="O15" s="14">
        <v>15447</v>
      </c>
      <c r="P15" s="14">
        <v>15290</v>
      </c>
      <c r="Q15" s="37">
        <f>Foglio3!P14</f>
        <v>15850</v>
      </c>
      <c r="R15" s="37">
        <f>'Dati 2016 da spss'!K11</f>
        <v>15790</v>
      </c>
      <c r="S15" s="37">
        <f>'Dati 2017 da spss'!K11</f>
        <v>15844</v>
      </c>
      <c r="T15" s="37">
        <f>'Dati 2018 da spss'!K11</f>
        <v>15545</v>
      </c>
      <c r="U15" s="37">
        <f>'Dati 2019 da spss'!L11</f>
        <v>15009</v>
      </c>
      <c r="V15" s="37">
        <f t="shared" si="0"/>
        <v>378381</v>
      </c>
      <c r="Y15" s="37">
        <f t="shared" si="1"/>
        <v>-11229</v>
      </c>
      <c r="Z15" s="37">
        <f t="shared" si="2"/>
        <v>-5122</v>
      </c>
    </row>
    <row r="16" spans="1:26" ht="15.65" customHeight="1">
      <c r="A16" s="143" t="s">
        <v>7</v>
      </c>
      <c r="B16" s="10" t="s">
        <v>21</v>
      </c>
      <c r="C16" s="12">
        <v>54</v>
      </c>
      <c r="D16" s="12">
        <v>47</v>
      </c>
      <c r="E16" s="12">
        <v>54</v>
      </c>
      <c r="F16" s="12">
        <v>56</v>
      </c>
      <c r="G16" s="12">
        <v>50</v>
      </c>
      <c r="H16" s="12">
        <v>35</v>
      </c>
      <c r="I16" s="12">
        <v>38</v>
      </c>
      <c r="J16" s="12">
        <v>34</v>
      </c>
      <c r="K16" s="12">
        <v>31</v>
      </c>
      <c r="L16" s="12">
        <v>18</v>
      </c>
      <c r="M16" s="12">
        <v>33</v>
      </c>
      <c r="N16" s="12">
        <v>27</v>
      </c>
      <c r="O16" s="12">
        <v>26</v>
      </c>
      <c r="P16" s="12">
        <v>29</v>
      </c>
      <c r="Q16" s="35">
        <f>Foglio3!P15</f>
        <v>33</v>
      </c>
      <c r="R16" s="35">
        <f>'Dati 2016 da spss'!C12</f>
        <v>15</v>
      </c>
      <c r="S16" s="35">
        <f>'Dati 2017 da spss'!C12</f>
        <v>23</v>
      </c>
      <c r="T16" s="35">
        <f>'Dati 2018 da spss'!C12</f>
        <v>39</v>
      </c>
      <c r="U16" s="35">
        <f>'Dati 2019 da spss'!D12</f>
        <v>34</v>
      </c>
      <c r="V16" s="35">
        <f t="shared" si="0"/>
        <v>676</v>
      </c>
      <c r="Y16" s="35">
        <f t="shared" si="1"/>
        <v>-15</v>
      </c>
      <c r="Z16" s="35">
        <f t="shared" si="2"/>
        <v>21</v>
      </c>
    </row>
    <row r="17" spans="1:26" ht="15.65" customHeight="1">
      <c r="A17" s="142"/>
      <c r="B17" s="9" t="s">
        <v>22</v>
      </c>
      <c r="C17" s="14">
        <v>1107</v>
      </c>
      <c r="D17" s="14">
        <v>1561</v>
      </c>
      <c r="E17" s="14">
        <v>989</v>
      </c>
      <c r="F17" s="14">
        <v>945</v>
      </c>
      <c r="G17" s="14">
        <v>873</v>
      </c>
      <c r="H17" s="14">
        <v>918</v>
      </c>
      <c r="I17" s="14">
        <v>1049</v>
      </c>
      <c r="J17" s="14">
        <v>937</v>
      </c>
      <c r="K17" s="14">
        <v>1202</v>
      </c>
      <c r="L17" s="14">
        <v>842</v>
      </c>
      <c r="M17" s="14">
        <v>823</v>
      </c>
      <c r="N17" s="14">
        <v>1276</v>
      </c>
      <c r="O17" s="14">
        <v>957</v>
      </c>
      <c r="P17" s="14">
        <v>915</v>
      </c>
      <c r="Q17" s="37">
        <f>Foglio3!P16</f>
        <v>912</v>
      </c>
      <c r="R17" s="37">
        <f>'Dati 2016 da spss'!K12</f>
        <v>1089</v>
      </c>
      <c r="S17" s="37">
        <f>'Dati 2017 da spss'!K12</f>
        <v>1024</v>
      </c>
      <c r="T17" s="37">
        <f>'Dati 2018 da spss'!K12</f>
        <v>1251</v>
      </c>
      <c r="U17" s="37">
        <f>'Dati 2019 da spss'!L12</f>
        <v>1358</v>
      </c>
      <c r="V17" s="37">
        <f t="shared" si="0"/>
        <v>20028</v>
      </c>
      <c r="Y17" s="37">
        <f t="shared" si="1"/>
        <v>144</v>
      </c>
      <c r="Z17" s="37">
        <f t="shared" si="2"/>
        <v>409</v>
      </c>
    </row>
    <row r="18" spans="1:26" ht="15.65" customHeight="1">
      <c r="A18" s="144" t="s">
        <v>75</v>
      </c>
      <c r="B18" s="10" t="s">
        <v>21</v>
      </c>
      <c r="C18" s="17">
        <f t="shared" ref="C18:Q18" si="3">SUM(C4,C6,C8,C10,C12,C14,C16)</f>
        <v>7096</v>
      </c>
      <c r="D18" s="17">
        <f t="shared" si="3"/>
        <v>6980</v>
      </c>
      <c r="E18" s="17">
        <f t="shared" si="3"/>
        <v>6563</v>
      </c>
      <c r="F18" s="17">
        <f t="shared" si="3"/>
        <v>6122</v>
      </c>
      <c r="G18" s="17">
        <f t="shared" si="3"/>
        <v>5818</v>
      </c>
      <c r="H18" s="17">
        <f t="shared" si="3"/>
        <v>5669</v>
      </c>
      <c r="I18" s="17">
        <f t="shared" si="3"/>
        <v>5131</v>
      </c>
      <c r="J18" s="17">
        <f t="shared" si="3"/>
        <v>4731</v>
      </c>
      <c r="K18" s="17">
        <f t="shared" si="3"/>
        <v>4237</v>
      </c>
      <c r="L18" s="17">
        <f t="shared" si="3"/>
        <v>4114</v>
      </c>
      <c r="M18" s="17">
        <f t="shared" si="3"/>
        <v>3860</v>
      </c>
      <c r="N18" s="17">
        <f t="shared" si="3"/>
        <v>3753</v>
      </c>
      <c r="O18" s="17">
        <f t="shared" si="3"/>
        <v>3401</v>
      </c>
      <c r="P18" s="17">
        <f t="shared" si="3"/>
        <v>3381</v>
      </c>
      <c r="Q18" s="17">
        <f t="shared" si="3"/>
        <v>3428</v>
      </c>
      <c r="R18" s="17">
        <f t="shared" ref="R18:S18" si="4">SUM(R4,R6,R8,R10,R12,R14,R16)</f>
        <v>3283</v>
      </c>
      <c r="S18" s="17">
        <f t="shared" si="4"/>
        <v>3378</v>
      </c>
      <c r="T18" s="17">
        <f t="shared" ref="T18:U18" si="5">SUM(T4,T6,T8,T10,T12,T14,T16)</f>
        <v>3334</v>
      </c>
      <c r="U18" s="17">
        <f t="shared" si="5"/>
        <v>3173</v>
      </c>
      <c r="V18" s="36">
        <f t="shared" si="0"/>
        <v>87452</v>
      </c>
      <c r="Y18" s="36">
        <f t="shared" si="1"/>
        <v>-3762</v>
      </c>
      <c r="Z18" s="36">
        <f t="shared" si="2"/>
        <v>-780</v>
      </c>
    </row>
    <row r="19" spans="1:26" ht="15.65" customHeight="1">
      <c r="A19" s="145"/>
      <c r="B19" s="9" t="s">
        <v>22</v>
      </c>
      <c r="C19" s="16">
        <f t="shared" ref="C19:Q19" si="6">SUM(C5,C7,C9,C11,C13,C15,C17)</f>
        <v>373286</v>
      </c>
      <c r="D19" s="16">
        <f t="shared" si="6"/>
        <v>378492</v>
      </c>
      <c r="E19" s="16">
        <f t="shared" si="6"/>
        <v>356475</v>
      </c>
      <c r="F19" s="16">
        <f t="shared" si="6"/>
        <v>343179</v>
      </c>
      <c r="G19" s="16">
        <f t="shared" si="6"/>
        <v>334858</v>
      </c>
      <c r="H19" s="16">
        <f t="shared" si="6"/>
        <v>332955</v>
      </c>
      <c r="I19" s="16">
        <f t="shared" si="6"/>
        <v>325850</v>
      </c>
      <c r="J19" s="16">
        <f t="shared" si="6"/>
        <v>310739</v>
      </c>
      <c r="K19" s="16">
        <f t="shared" si="6"/>
        <v>307258</v>
      </c>
      <c r="L19" s="16">
        <f t="shared" si="6"/>
        <v>304720</v>
      </c>
      <c r="M19" s="16">
        <f t="shared" si="6"/>
        <v>292019</v>
      </c>
      <c r="N19" s="16">
        <f t="shared" si="6"/>
        <v>266864</v>
      </c>
      <c r="O19" s="16">
        <f t="shared" si="6"/>
        <v>258093</v>
      </c>
      <c r="P19" s="16">
        <f t="shared" si="6"/>
        <v>251147</v>
      </c>
      <c r="Q19" s="16">
        <f t="shared" si="6"/>
        <v>246920</v>
      </c>
      <c r="R19" s="16">
        <f t="shared" ref="R19:S19" si="7">SUM(R5,R7,R9,R11,R13,R15,R17)</f>
        <v>249175</v>
      </c>
      <c r="S19" s="16">
        <f t="shared" si="7"/>
        <v>246750</v>
      </c>
      <c r="T19" s="16">
        <f t="shared" ref="T19:U19" si="8">SUM(T5,T7,T9,T11,T13,T15,T17)</f>
        <v>242919</v>
      </c>
      <c r="U19" s="16">
        <f t="shared" si="8"/>
        <v>241384</v>
      </c>
      <c r="V19" s="38">
        <f t="shared" si="0"/>
        <v>5663083</v>
      </c>
      <c r="Y19" s="37">
        <f t="shared" si="1"/>
        <v>-130367</v>
      </c>
      <c r="Z19" s="37">
        <f t="shared" si="2"/>
        <v>-61801</v>
      </c>
    </row>
    <row r="20" spans="1:26">
      <c r="A20" s="1"/>
      <c r="B20" s="1"/>
      <c r="C20" s="6"/>
      <c r="D20" s="6"/>
      <c r="E20" s="6"/>
      <c r="F20" s="6"/>
      <c r="G20" s="6"/>
      <c r="H20" s="4"/>
      <c r="I20" s="4"/>
      <c r="J20" s="4"/>
      <c r="K20" s="4"/>
      <c r="L20" s="4"/>
      <c r="M20" s="6"/>
      <c r="N20" s="11"/>
      <c r="O20" s="6"/>
      <c r="P20" s="6"/>
      <c r="Q20" s="39"/>
      <c r="R20" s="39"/>
      <c r="S20" s="39"/>
      <c r="T20" s="39"/>
      <c r="U20" s="39"/>
      <c r="V20" s="40"/>
    </row>
    <row r="21" spans="1:26" ht="14.45" customHeight="1">
      <c r="A21" s="146" t="s">
        <v>24</v>
      </c>
      <c r="B21" s="147"/>
      <c r="C21" s="147"/>
      <c r="D21" s="147"/>
      <c r="E21" s="147"/>
      <c r="F21" s="147"/>
      <c r="G21" s="147"/>
      <c r="H21" s="148"/>
      <c r="I21" s="148"/>
      <c r="J21" s="148"/>
      <c r="K21" s="148"/>
      <c r="L21" s="148"/>
      <c r="M21" s="148"/>
      <c r="N21" s="148"/>
      <c r="O21" s="148"/>
      <c r="P21" s="148"/>
      <c r="Q21" s="148"/>
      <c r="R21" s="148"/>
      <c r="S21" s="148"/>
      <c r="T21" s="148"/>
      <c r="U21" s="148"/>
      <c r="V21" s="148"/>
    </row>
    <row r="22" spans="1:26" ht="38.75">
      <c r="A22" s="149" t="s">
        <v>0</v>
      </c>
      <c r="B22" s="150"/>
      <c r="C22" s="8" t="s">
        <v>8</v>
      </c>
      <c r="D22" s="8" t="s">
        <v>9</v>
      </c>
      <c r="E22" s="8" t="s">
        <v>10</v>
      </c>
      <c r="F22" s="8" t="s">
        <v>11</v>
      </c>
      <c r="G22" s="8" t="s">
        <v>12</v>
      </c>
      <c r="H22" s="8" t="s">
        <v>13</v>
      </c>
      <c r="I22" s="8" t="s">
        <v>14</v>
      </c>
      <c r="J22" s="8" t="s">
        <v>15</v>
      </c>
      <c r="K22" s="8" t="s">
        <v>16</v>
      </c>
      <c r="L22" s="8" t="s">
        <v>17</v>
      </c>
      <c r="M22" s="8" t="s">
        <v>18</v>
      </c>
      <c r="N22" s="8" t="s">
        <v>19</v>
      </c>
      <c r="O22" s="8" t="s">
        <v>20</v>
      </c>
      <c r="P22" s="8" t="s">
        <v>23</v>
      </c>
      <c r="Q22" s="7" t="s">
        <v>62</v>
      </c>
      <c r="R22" s="7" t="s">
        <v>70</v>
      </c>
      <c r="S22" s="7" t="s">
        <v>80</v>
      </c>
      <c r="T22" s="7" t="s">
        <v>84</v>
      </c>
      <c r="U22" s="7" t="s">
        <v>86</v>
      </c>
      <c r="V22" s="7" t="s">
        <v>76</v>
      </c>
    </row>
    <row r="23" spans="1:26">
      <c r="A23" s="153" t="s">
        <v>2</v>
      </c>
      <c r="B23" s="10" t="s">
        <v>21</v>
      </c>
      <c r="C23" s="18">
        <f>C4/C$18*100</f>
        <v>31.834836527621196</v>
      </c>
      <c r="D23" s="18">
        <f>D4/D$18*100</f>
        <v>29.727793696275072</v>
      </c>
      <c r="E23" s="18">
        <f t="shared" ref="E23:P23" si="9">E4/E$18*100</f>
        <v>28.127380770988875</v>
      </c>
      <c r="F23" s="18">
        <f t="shared" si="9"/>
        <v>29.598170532505719</v>
      </c>
      <c r="G23" s="18">
        <f t="shared" si="9"/>
        <v>31.660364386387073</v>
      </c>
      <c r="H23" s="18">
        <f t="shared" si="9"/>
        <v>31.434115364261771</v>
      </c>
      <c r="I23" s="18">
        <f t="shared" si="9"/>
        <v>31.241473396998636</v>
      </c>
      <c r="J23" s="18">
        <f t="shared" si="9"/>
        <v>31.68463326992179</v>
      </c>
      <c r="K23" s="18">
        <f t="shared" si="9"/>
        <v>32.877035638423415</v>
      </c>
      <c r="L23" s="18">
        <f t="shared" si="9"/>
        <v>27.540106951871657</v>
      </c>
      <c r="M23" s="18">
        <f t="shared" si="9"/>
        <v>32.668393782383419</v>
      </c>
      <c r="N23" s="18">
        <f t="shared" si="9"/>
        <v>29.73621103117506</v>
      </c>
      <c r="O23" s="18">
        <f t="shared" si="9"/>
        <v>30.902675683622466</v>
      </c>
      <c r="P23" s="18">
        <f t="shared" si="9"/>
        <v>31.115054717539191</v>
      </c>
      <c r="Q23" s="18">
        <f>Q4/Q$18*100</f>
        <v>31.534422403733959</v>
      </c>
      <c r="R23" s="18">
        <f>R4/R$18*100</f>
        <v>32.40938166311301</v>
      </c>
      <c r="S23" s="18">
        <f>S4/S$18*100</f>
        <v>31.201894612196568</v>
      </c>
      <c r="T23" s="18">
        <f>T4/T$18*100</f>
        <v>30.863827234553089</v>
      </c>
      <c r="U23" s="18">
        <f>U4/U$18*100</f>
        <v>30.728017648912704</v>
      </c>
      <c r="V23" s="18">
        <f t="shared" ref="V23" si="10">V4/V$18*100</f>
        <v>30.790605131958102</v>
      </c>
    </row>
    <row r="24" spans="1:26">
      <c r="A24" s="142"/>
      <c r="B24" s="9" t="s">
        <v>22</v>
      </c>
      <c r="C24" s="19">
        <f>C5/C$19*100</f>
        <v>62.23646212287629</v>
      </c>
      <c r="D24" s="19">
        <f>D5/D$19*100</f>
        <v>60.424791012755882</v>
      </c>
      <c r="E24" s="19">
        <f t="shared" ref="E24:P24" si="11">E5/E$19*100</f>
        <v>62.477593099095309</v>
      </c>
      <c r="F24" s="19">
        <f t="shared" si="11"/>
        <v>62.726157486326372</v>
      </c>
      <c r="G24" s="19">
        <f t="shared" si="11"/>
        <v>63.177525996093863</v>
      </c>
      <c r="H24" s="19">
        <f t="shared" si="11"/>
        <v>62.873961946809629</v>
      </c>
      <c r="I24" s="19">
        <f t="shared" si="11"/>
        <v>63.161577412920053</v>
      </c>
      <c r="J24" s="19">
        <f t="shared" si="11"/>
        <v>63.807568409501222</v>
      </c>
      <c r="K24" s="19">
        <f t="shared" si="11"/>
        <v>62.424737517005255</v>
      </c>
      <c r="L24" s="19">
        <f t="shared" si="11"/>
        <v>56.496127592543978</v>
      </c>
      <c r="M24" s="19">
        <f t="shared" si="11"/>
        <v>62.369571842928032</v>
      </c>
      <c r="N24" s="19">
        <f t="shared" si="11"/>
        <v>61.134135739552733</v>
      </c>
      <c r="O24" s="19">
        <f t="shared" si="11"/>
        <v>60.984993781311388</v>
      </c>
      <c r="P24" s="19">
        <f t="shared" si="11"/>
        <v>60.316866217792764</v>
      </c>
      <c r="Q24" s="19">
        <f>Q5/Q$19*100</f>
        <v>60.036044062854366</v>
      </c>
      <c r="R24" s="19">
        <f>R5/R$19*100</f>
        <v>60.770141466840577</v>
      </c>
      <c r="S24" s="19">
        <f>S5/S$19*100</f>
        <v>60.724214792299904</v>
      </c>
      <c r="T24" s="19">
        <f>T5/T$19*100</f>
        <v>59.401693568638102</v>
      </c>
      <c r="U24" s="19">
        <f>U5/U$19*100</f>
        <v>60.003562787922981</v>
      </c>
      <c r="V24" s="19">
        <f t="shared" ref="V24" si="12">V5/V$19*100</f>
        <v>61.463764525436062</v>
      </c>
    </row>
    <row r="25" spans="1:26">
      <c r="A25" s="141" t="s">
        <v>6</v>
      </c>
      <c r="B25" s="10" t="s">
        <v>21</v>
      </c>
      <c r="C25" s="18">
        <f t="shared" ref="C25:V25" si="13">C6/C$18*100</f>
        <v>3.3117249154453217</v>
      </c>
      <c r="D25" s="18">
        <f t="shared" si="13"/>
        <v>4.0114613180515759</v>
      </c>
      <c r="E25" s="18">
        <f t="shared" si="13"/>
        <v>4.662501904616791</v>
      </c>
      <c r="F25" s="18">
        <f t="shared" si="13"/>
        <v>4.8350212348905588</v>
      </c>
      <c r="G25" s="18">
        <f t="shared" si="13"/>
        <v>4.4345135785493293</v>
      </c>
      <c r="H25" s="18">
        <f t="shared" si="13"/>
        <v>4.4805080261068966</v>
      </c>
      <c r="I25" s="18">
        <f t="shared" si="13"/>
        <v>5.0477489768076405</v>
      </c>
      <c r="J25" s="18">
        <f t="shared" si="13"/>
        <v>4.2062988797294443</v>
      </c>
      <c r="K25" s="18">
        <f t="shared" si="13"/>
        <v>5.5227755487373136</v>
      </c>
      <c r="L25" s="18">
        <f t="shared" si="13"/>
        <v>3.6947010209042292</v>
      </c>
      <c r="M25" s="18">
        <f t="shared" si="13"/>
        <v>4.766839378238342</v>
      </c>
      <c r="N25" s="18">
        <f t="shared" si="13"/>
        <v>4.1833200106581403</v>
      </c>
      <c r="O25" s="18">
        <f t="shared" si="13"/>
        <v>4.4104675095560131</v>
      </c>
      <c r="P25" s="18">
        <f t="shared" si="13"/>
        <v>4.7323277136941737</v>
      </c>
      <c r="Q25" s="18">
        <f t="shared" si="13"/>
        <v>5.3092182030338391</v>
      </c>
      <c r="R25" s="18">
        <f t="shared" ref="R25:S25" si="14">R6/R$18*100</f>
        <v>4.6299116661590007</v>
      </c>
      <c r="S25" s="18">
        <f t="shared" si="14"/>
        <v>4.4404973357015987</v>
      </c>
      <c r="T25" s="18">
        <f t="shared" ref="T25:U25" si="15">T6/T$18*100</f>
        <v>4.4391121775644873</v>
      </c>
      <c r="U25" s="18">
        <f t="shared" si="15"/>
        <v>5.2631578947368416</v>
      </c>
      <c r="V25" s="18">
        <f t="shared" si="13"/>
        <v>4.4858894021863422</v>
      </c>
    </row>
    <row r="26" spans="1:26">
      <c r="A26" s="142"/>
      <c r="B26" s="9" t="s">
        <v>22</v>
      </c>
      <c r="C26" s="19">
        <f t="shared" ref="C26:V26" si="16">C7/C$19*100</f>
        <v>1.9861446719137605</v>
      </c>
      <c r="D26" s="19">
        <f t="shared" si="16"/>
        <v>2.7683544170022087</v>
      </c>
      <c r="E26" s="19">
        <f t="shared" si="16"/>
        <v>2.5491268672417422</v>
      </c>
      <c r="F26" s="19">
        <f t="shared" si="16"/>
        <v>2.6006836082627434</v>
      </c>
      <c r="G26" s="19">
        <f t="shared" si="16"/>
        <v>2.3947464298299579</v>
      </c>
      <c r="H26" s="19">
        <f t="shared" si="16"/>
        <v>2.5387815170218198</v>
      </c>
      <c r="I26" s="19">
        <f t="shared" si="16"/>
        <v>2.5637563295995087</v>
      </c>
      <c r="J26" s="19">
        <f t="shared" si="16"/>
        <v>2.6057237746147091</v>
      </c>
      <c r="K26" s="19">
        <f t="shared" si="16"/>
        <v>2.9581003586562433</v>
      </c>
      <c r="L26" s="19">
        <f t="shared" si="16"/>
        <v>2.3165529010238908</v>
      </c>
      <c r="M26" s="19">
        <f t="shared" si="16"/>
        <v>2.4371701841318547</v>
      </c>
      <c r="N26" s="19">
        <f t="shared" si="16"/>
        <v>2.3645002698003474</v>
      </c>
      <c r="O26" s="19">
        <f t="shared" si="16"/>
        <v>2.3832494488420841</v>
      </c>
      <c r="P26" s="19">
        <f t="shared" si="16"/>
        <v>2.3512126364240866</v>
      </c>
      <c r="Q26" s="19">
        <f t="shared" si="16"/>
        <v>2.7838976186619147</v>
      </c>
      <c r="R26" s="19">
        <f t="shared" ref="R26" si="17">R7/R$19*100</f>
        <v>2.757901073542691</v>
      </c>
      <c r="S26" s="19">
        <f t="shared" ref="S26:T26" si="18">S7/S$19*100</f>
        <v>2.6772036474164134</v>
      </c>
      <c r="T26" s="19">
        <f t="shared" si="18"/>
        <v>2.7148967351257003</v>
      </c>
      <c r="U26" s="19">
        <f t="shared" ref="U26" si="19">U7/U$19*100</f>
        <v>2.5726643025221225</v>
      </c>
      <c r="V26" s="19">
        <f t="shared" si="16"/>
        <v>2.5359861404115036</v>
      </c>
    </row>
    <row r="27" spans="1:26">
      <c r="A27" s="141" t="s">
        <v>3</v>
      </c>
      <c r="B27" s="10" t="s">
        <v>21</v>
      </c>
      <c r="C27" s="18">
        <f t="shared" ref="C27:V27" si="20">C8/C$18*100</f>
        <v>20.997745208568208</v>
      </c>
      <c r="D27" s="18">
        <f t="shared" si="20"/>
        <v>21.590257879656161</v>
      </c>
      <c r="E27" s="18">
        <f t="shared" si="20"/>
        <v>23.144903245467013</v>
      </c>
      <c r="F27" s="18">
        <f t="shared" si="20"/>
        <v>27.213328977458346</v>
      </c>
      <c r="G27" s="18">
        <f t="shared" si="20"/>
        <v>29.133722928841525</v>
      </c>
      <c r="H27" s="18">
        <f t="shared" si="20"/>
        <v>27.729758334803318</v>
      </c>
      <c r="I27" s="18">
        <f t="shared" si="20"/>
        <v>28.649386084583899</v>
      </c>
      <c r="J27" s="18">
        <f t="shared" si="20"/>
        <v>29.993658845909955</v>
      </c>
      <c r="K27" s="18">
        <f t="shared" si="20"/>
        <v>30.092046259145622</v>
      </c>
      <c r="L27" s="18">
        <f t="shared" si="20"/>
        <v>36.363636363636367</v>
      </c>
      <c r="M27" s="18">
        <f t="shared" si="20"/>
        <v>32.590673575129536</v>
      </c>
      <c r="N27" s="18">
        <f t="shared" si="20"/>
        <v>34.585664801492136</v>
      </c>
      <c r="O27" s="18">
        <f t="shared" si="20"/>
        <v>33.607762422816819</v>
      </c>
      <c r="P27" s="18">
        <f t="shared" si="20"/>
        <v>34.161490683229815</v>
      </c>
      <c r="Q27" s="18">
        <f t="shared" si="20"/>
        <v>33.488914819136525</v>
      </c>
      <c r="R27" s="18">
        <f t="shared" ref="R27:S27" si="21">R8/R$18*100</f>
        <v>33.932378921717941</v>
      </c>
      <c r="S27" s="18">
        <f t="shared" si="21"/>
        <v>32.830076968620489</v>
      </c>
      <c r="T27" s="18">
        <f t="shared" ref="T27:U27" si="22">T8/T$18*100</f>
        <v>32.033593281343734</v>
      </c>
      <c r="U27" s="18">
        <f t="shared" si="22"/>
        <v>30.728017648912704</v>
      </c>
      <c r="V27" s="18">
        <f t="shared" si="20"/>
        <v>29.018204272057812</v>
      </c>
    </row>
    <row r="28" spans="1:26">
      <c r="A28" s="142"/>
      <c r="B28" s="9" t="s">
        <v>22</v>
      </c>
      <c r="C28" s="19">
        <f t="shared" ref="C28:V28" si="23">C9/C$19*100</f>
        <v>10.308181930209008</v>
      </c>
      <c r="D28" s="19">
        <f t="shared" si="23"/>
        <v>10.750821681832113</v>
      </c>
      <c r="E28" s="19">
        <f t="shared" si="23"/>
        <v>10.413072445473034</v>
      </c>
      <c r="F28" s="19">
        <f t="shared" si="23"/>
        <v>12.668315951733645</v>
      </c>
      <c r="G28" s="19">
        <f t="shared" si="23"/>
        <v>13.768821410866696</v>
      </c>
      <c r="H28" s="19">
        <f t="shared" si="23"/>
        <v>13.56880058866814</v>
      </c>
      <c r="I28" s="19">
        <f t="shared" si="23"/>
        <v>14.074267300905325</v>
      </c>
      <c r="J28" s="19">
        <f t="shared" si="23"/>
        <v>14.2322013007701</v>
      </c>
      <c r="K28" s="19">
        <f t="shared" si="23"/>
        <v>15.576160750899895</v>
      </c>
      <c r="L28" s="19">
        <f t="shared" si="23"/>
        <v>19.905487004463112</v>
      </c>
      <c r="M28" s="19">
        <f t="shared" si="23"/>
        <v>17.081765227605054</v>
      </c>
      <c r="N28" s="19">
        <f t="shared" si="23"/>
        <v>18.135454763475028</v>
      </c>
      <c r="O28" s="19">
        <f t="shared" si="23"/>
        <v>18.239936766979344</v>
      </c>
      <c r="P28" s="19">
        <f t="shared" si="23"/>
        <v>18.544119579369848</v>
      </c>
      <c r="Q28" s="19">
        <f t="shared" si="23"/>
        <v>18.09573951077272</v>
      </c>
      <c r="R28" s="19">
        <f t="shared" ref="R28" si="24">R9/R$19*100</f>
        <v>17.771044446674026</v>
      </c>
      <c r="S28" s="19">
        <f t="shared" ref="S28:T28" si="25">S9/S$19*100</f>
        <v>17.848834853090175</v>
      </c>
      <c r="T28" s="19">
        <f t="shared" si="25"/>
        <v>18.427130030997986</v>
      </c>
      <c r="U28" s="19">
        <f t="shared" ref="U28" si="26">U9/U$19*100</f>
        <v>17.925380306896894</v>
      </c>
      <c r="V28" s="19">
        <f t="shared" si="23"/>
        <v>15.232250701605468</v>
      </c>
    </row>
    <row r="29" spans="1:26">
      <c r="A29" s="141" t="s">
        <v>4</v>
      </c>
      <c r="B29" s="10" t="s">
        <v>21</v>
      </c>
      <c r="C29" s="18" t="s">
        <v>72</v>
      </c>
      <c r="D29" s="18" t="s">
        <v>72</v>
      </c>
      <c r="E29" s="18" t="s">
        <v>72</v>
      </c>
      <c r="F29" s="18">
        <f t="shared" ref="F29:V29" si="27">F10/F$18*100</f>
        <v>1.0944135903299574</v>
      </c>
      <c r="G29" s="18">
        <f t="shared" si="27"/>
        <v>2.3891371605362668</v>
      </c>
      <c r="H29" s="18">
        <f t="shared" si="27"/>
        <v>1.5346621979185042</v>
      </c>
      <c r="I29" s="18">
        <f t="shared" si="27"/>
        <v>2.358214772948743</v>
      </c>
      <c r="J29" s="18">
        <f t="shared" si="27"/>
        <v>2.3039526527161276</v>
      </c>
      <c r="K29" s="18">
        <f t="shared" si="27"/>
        <v>4.3190936983714892</v>
      </c>
      <c r="L29" s="18">
        <f t="shared" si="27"/>
        <v>5.7608167233835683</v>
      </c>
      <c r="M29" s="18">
        <f t="shared" si="27"/>
        <v>5</v>
      </c>
      <c r="N29" s="18">
        <f t="shared" si="27"/>
        <v>4.8228084199307224</v>
      </c>
      <c r="O29" s="18">
        <f t="shared" si="27"/>
        <v>4.9103204939723613</v>
      </c>
      <c r="P29" s="18">
        <f t="shared" si="27"/>
        <v>5.1464063886424132</v>
      </c>
      <c r="Q29" s="18">
        <f t="shared" si="27"/>
        <v>4.6382730455075851</v>
      </c>
      <c r="R29" s="18">
        <f t="shared" ref="R29:S29" si="28">R10/R$18*100</f>
        <v>4.4776119402985071</v>
      </c>
      <c r="S29" s="18">
        <f t="shared" si="28"/>
        <v>5.2693901716992304</v>
      </c>
      <c r="T29" s="18">
        <f t="shared" ref="T29:U29" si="29">T10/T$18*100</f>
        <v>4.3191361727654467</v>
      </c>
      <c r="U29" s="18">
        <f t="shared" si="29"/>
        <v>3.7188780334068707</v>
      </c>
      <c r="V29" s="18">
        <f t="shared" si="27"/>
        <v>2.74893655948406</v>
      </c>
    </row>
    <row r="30" spans="1:26">
      <c r="A30" s="142"/>
      <c r="B30" s="9" t="s">
        <v>22</v>
      </c>
      <c r="C30" s="19" t="s">
        <v>72</v>
      </c>
      <c r="D30" s="19" t="s">
        <v>72</v>
      </c>
      <c r="E30" s="19" t="s">
        <v>72</v>
      </c>
      <c r="F30" s="19">
        <f t="shared" ref="F30:V30" si="30">F11/F$19*100</f>
        <v>0.52625597720140216</v>
      </c>
      <c r="G30" s="19">
        <f t="shared" si="30"/>
        <v>1.3587849177860467</v>
      </c>
      <c r="H30" s="19">
        <f t="shared" si="30"/>
        <v>1.0761213977864876</v>
      </c>
      <c r="I30" s="19">
        <f t="shared" si="30"/>
        <v>1.1717047721344176</v>
      </c>
      <c r="J30" s="19">
        <f t="shared" si="30"/>
        <v>1.4806638368534364</v>
      </c>
      <c r="K30" s="19">
        <f t="shared" si="30"/>
        <v>2.5118955405554941</v>
      </c>
      <c r="L30" s="19">
        <f t="shared" si="30"/>
        <v>3.7503281701233919</v>
      </c>
      <c r="M30" s="19">
        <f t="shared" si="30"/>
        <v>3.1230844568332881</v>
      </c>
      <c r="N30" s="19">
        <f t="shared" si="30"/>
        <v>3.1810210444271236</v>
      </c>
      <c r="O30" s="19">
        <f t="shared" si="30"/>
        <v>3.1856733813005391</v>
      </c>
      <c r="P30" s="19">
        <f t="shared" si="30"/>
        <v>3.399602623164919</v>
      </c>
      <c r="Q30" s="19">
        <f t="shared" si="30"/>
        <v>3.346832982342459</v>
      </c>
      <c r="R30" s="19">
        <f t="shared" ref="R30" si="31">R11/R$19*100</f>
        <v>3.1287247918129828</v>
      </c>
      <c r="S30" s="19">
        <f t="shared" ref="S30:T30" si="32">S11/S$19*100</f>
        <v>3.2915906788247211</v>
      </c>
      <c r="T30" s="19">
        <f t="shared" si="32"/>
        <v>2.9507778312935589</v>
      </c>
      <c r="U30" s="19">
        <f t="shared" ref="U30" si="33">U11/U$19*100</f>
        <v>2.3543399728233849</v>
      </c>
      <c r="V30" s="19">
        <f t="shared" si="30"/>
        <v>1.9230867709337831</v>
      </c>
    </row>
    <row r="31" spans="1:26">
      <c r="A31" s="141" t="s">
        <v>5</v>
      </c>
      <c r="B31" s="10" t="s">
        <v>21</v>
      </c>
      <c r="C31" s="18">
        <f t="shared" ref="C31:V31" si="34">C12/C$18*100</f>
        <v>32.201240135287485</v>
      </c>
      <c r="D31" s="18">
        <f t="shared" si="34"/>
        <v>32.521489971346703</v>
      </c>
      <c r="E31" s="18">
        <f t="shared" si="34"/>
        <v>32.408959317385346</v>
      </c>
      <c r="F31" s="18">
        <f t="shared" si="34"/>
        <v>25.759555700751392</v>
      </c>
      <c r="G31" s="18">
        <f t="shared" si="34"/>
        <v>21.605362667583361</v>
      </c>
      <c r="H31" s="18">
        <f t="shared" si="34"/>
        <v>23.796083965426</v>
      </c>
      <c r="I31" s="18">
        <f t="shared" si="34"/>
        <v>21.711167413759501</v>
      </c>
      <c r="J31" s="18">
        <f t="shared" si="34"/>
        <v>21.538786725850773</v>
      </c>
      <c r="K31" s="18">
        <f t="shared" si="34"/>
        <v>18.196837384942178</v>
      </c>
      <c r="L31" s="18">
        <f t="shared" si="34"/>
        <v>17.063684978123479</v>
      </c>
      <c r="M31" s="18">
        <f t="shared" si="34"/>
        <v>15.362694300518134</v>
      </c>
      <c r="N31" s="18">
        <f t="shared" si="34"/>
        <v>17.159605648814281</v>
      </c>
      <c r="O31" s="18">
        <f t="shared" si="34"/>
        <v>15.965892384592767</v>
      </c>
      <c r="P31" s="18">
        <f t="shared" si="34"/>
        <v>15.498373262348416</v>
      </c>
      <c r="Q31" s="18">
        <f t="shared" si="34"/>
        <v>15.169194865810971</v>
      </c>
      <c r="R31" s="18">
        <f t="shared" ref="R31:S31" si="35">R12/R$18*100</f>
        <v>15.747791653975025</v>
      </c>
      <c r="S31" s="18">
        <f t="shared" si="35"/>
        <v>16.814683244523387</v>
      </c>
      <c r="T31" s="18">
        <f t="shared" ref="T31:U31" si="36">T12/T$18*100</f>
        <v>17.276544691061787</v>
      </c>
      <c r="U31" s="18">
        <f t="shared" si="36"/>
        <v>18.720453829183739</v>
      </c>
      <c r="V31" s="18">
        <f t="shared" si="34"/>
        <v>22.355120523258474</v>
      </c>
    </row>
    <row r="32" spans="1:26">
      <c r="A32" s="142"/>
      <c r="B32" s="9" t="s">
        <v>22</v>
      </c>
      <c r="C32" s="19">
        <f t="shared" ref="C32:V32" si="37">C13/C$19*100</f>
        <v>18.000139303375963</v>
      </c>
      <c r="D32" s="19">
        <f t="shared" si="37"/>
        <v>18.291535884510107</v>
      </c>
      <c r="E32" s="19">
        <f t="shared" si="37"/>
        <v>17.203169927764918</v>
      </c>
      <c r="F32" s="19">
        <f t="shared" si="37"/>
        <v>14.236593730968385</v>
      </c>
      <c r="G32" s="19">
        <f t="shared" si="37"/>
        <v>11.913408071481046</v>
      </c>
      <c r="H32" s="19">
        <f t="shared" si="37"/>
        <v>12.865101890645883</v>
      </c>
      <c r="I32" s="19">
        <f t="shared" si="37"/>
        <v>11.60687432867884</v>
      </c>
      <c r="J32" s="19">
        <f t="shared" si="37"/>
        <v>10.932969469554836</v>
      </c>
      <c r="K32" s="19">
        <f t="shared" si="37"/>
        <v>9.4536187829120806</v>
      </c>
      <c r="L32" s="19">
        <f t="shared" si="37"/>
        <v>10.472893147807824</v>
      </c>
      <c r="M32" s="19">
        <f t="shared" si="37"/>
        <v>8.3662364435190852</v>
      </c>
      <c r="N32" s="19">
        <f t="shared" si="37"/>
        <v>8.7613915702380236</v>
      </c>
      <c r="O32" s="19">
        <f t="shared" si="37"/>
        <v>8.8502981483418779</v>
      </c>
      <c r="P32" s="19">
        <f t="shared" si="37"/>
        <v>8.9358025379558583</v>
      </c>
      <c r="Q32" s="19">
        <f t="shared" si="37"/>
        <v>8.9490523246395579</v>
      </c>
      <c r="R32" s="19">
        <f t="shared" ref="R32" si="38">R13/R$19*100</f>
        <v>8.7982341727701421</v>
      </c>
      <c r="S32" s="19">
        <f t="shared" ref="S32:T32" si="39">S13/S$19*100</f>
        <v>8.6220871327254311</v>
      </c>
      <c r="T32" s="19">
        <f t="shared" si="39"/>
        <v>9.5912629312651543</v>
      </c>
      <c r="U32" s="19">
        <f t="shared" ref="U32" si="40">U13/U$19*100</f>
        <v>10.363570079209889</v>
      </c>
      <c r="V32" s="19">
        <f t="shared" si="37"/>
        <v>11.809715661945976</v>
      </c>
    </row>
    <row r="33" spans="1:23">
      <c r="A33" s="141" t="s">
        <v>1</v>
      </c>
      <c r="B33" s="10" t="s">
        <v>21</v>
      </c>
      <c r="C33" s="18">
        <f t="shared" ref="C33:V33" si="41">C14/C$18*100</f>
        <v>10.893461104847802</v>
      </c>
      <c r="D33" s="18">
        <f t="shared" si="41"/>
        <v>11.475644699140402</v>
      </c>
      <c r="E33" s="18">
        <f t="shared" si="41"/>
        <v>10.833460307786073</v>
      </c>
      <c r="F33" s="18">
        <f t="shared" si="41"/>
        <v>10.584776216922574</v>
      </c>
      <c r="G33" s="18">
        <f t="shared" si="41"/>
        <v>9.9174974217944314</v>
      </c>
      <c r="H33" s="18">
        <f t="shared" si="41"/>
        <v>10.40747927324043</v>
      </c>
      <c r="I33" s="18">
        <f t="shared" si="41"/>
        <v>10.25141297992594</v>
      </c>
      <c r="J33" s="18">
        <f t="shared" si="41"/>
        <v>9.5540054956668783</v>
      </c>
      <c r="K33" s="18">
        <f t="shared" si="41"/>
        <v>8.260561718196838</v>
      </c>
      <c r="L33" s="18">
        <f t="shared" si="41"/>
        <v>9.1395235780262514</v>
      </c>
      <c r="M33" s="18">
        <f t="shared" si="41"/>
        <v>8.756476683937823</v>
      </c>
      <c r="N33" s="18">
        <f t="shared" si="41"/>
        <v>8.7929656274980026</v>
      </c>
      <c r="O33" s="18">
        <f t="shared" si="41"/>
        <v>9.4384004704498672</v>
      </c>
      <c r="P33" s="18">
        <f t="shared" si="41"/>
        <v>8.4886128364389233</v>
      </c>
      <c r="Q33" s="18">
        <f t="shared" si="41"/>
        <v>8.8973162193698947</v>
      </c>
      <c r="R33" s="18">
        <f t="shared" ref="R33:S33" si="42">R14/R$18*100</f>
        <v>8.3460249771550412</v>
      </c>
      <c r="S33" s="18">
        <f t="shared" si="42"/>
        <v>8.7625814091178214</v>
      </c>
      <c r="T33" s="18">
        <f t="shared" ref="T33:U33" si="43">T14/T$18*100</f>
        <v>9.8980203959208168</v>
      </c>
      <c r="U33" s="18">
        <f t="shared" si="43"/>
        <v>9.769933816577371</v>
      </c>
      <c r="V33" s="18">
        <f t="shared" si="41"/>
        <v>9.828248639253534</v>
      </c>
    </row>
    <row r="34" spans="1:23">
      <c r="A34" s="142"/>
      <c r="B34" s="9" t="s">
        <v>22</v>
      </c>
      <c r="C34" s="19">
        <f t="shared" ref="C34:V34" si="44">C15/C$19*100</f>
        <v>7.1725165154867847</v>
      </c>
      <c r="D34" s="19">
        <f t="shared" si="44"/>
        <v>7.3520708495820246</v>
      </c>
      <c r="E34" s="19">
        <f t="shared" si="44"/>
        <v>7.0795988498492184</v>
      </c>
      <c r="F34" s="19">
        <f t="shared" si="44"/>
        <v>6.9666267458090392</v>
      </c>
      <c r="G34" s="19">
        <f t="shared" si="44"/>
        <v>7.126005650156185</v>
      </c>
      <c r="H34" s="19">
        <f t="shared" si="44"/>
        <v>6.801519724887747</v>
      </c>
      <c r="I34" s="19">
        <f t="shared" si="44"/>
        <v>7.0998925886143924</v>
      </c>
      <c r="J34" s="19">
        <f t="shared" si="44"/>
        <v>6.6393339748148774</v>
      </c>
      <c r="K34" s="19">
        <f t="shared" si="44"/>
        <v>6.6842848680913116</v>
      </c>
      <c r="L34" s="19">
        <f t="shared" si="44"/>
        <v>6.7822919401417696</v>
      </c>
      <c r="M34" s="19">
        <f t="shared" si="44"/>
        <v>6.340340868231177</v>
      </c>
      <c r="N34" s="19">
        <f t="shared" si="44"/>
        <v>5.9453504406739013</v>
      </c>
      <c r="O34" s="19">
        <f t="shared" si="44"/>
        <v>5.9850518998965496</v>
      </c>
      <c r="P34" s="19">
        <f t="shared" si="44"/>
        <v>6.0880679442716819</v>
      </c>
      <c r="Q34" s="19">
        <f t="shared" si="44"/>
        <v>6.4190831038393004</v>
      </c>
      <c r="R34" s="19">
        <f t="shared" ref="R34" si="45">R15/R$19*100</f>
        <v>6.3369118089696004</v>
      </c>
      <c r="S34" s="19">
        <f t="shared" ref="S34:T34" si="46">S15/S$19*100</f>
        <v>6.4210739614994932</v>
      </c>
      <c r="T34" s="19">
        <f t="shared" si="46"/>
        <v>6.3992524257056882</v>
      </c>
      <c r="U34" s="19">
        <f t="shared" ref="U34" si="47">U15/U$19*100</f>
        <v>6.2178934809266559</v>
      </c>
      <c r="V34" s="19">
        <f t="shared" si="44"/>
        <v>6.6815372474675021</v>
      </c>
    </row>
    <row r="35" spans="1:23">
      <c r="A35" s="143" t="s">
        <v>7</v>
      </c>
      <c r="B35" s="10" t="s">
        <v>21</v>
      </c>
      <c r="C35" s="18">
        <f t="shared" ref="C35:V35" si="48">C16/C$18*100</f>
        <v>0.76099210822998864</v>
      </c>
      <c r="D35" s="18">
        <f t="shared" si="48"/>
        <v>0.67335243553008595</v>
      </c>
      <c r="E35" s="18">
        <f t="shared" si="48"/>
        <v>0.82279445375590432</v>
      </c>
      <c r="F35" s="18">
        <f t="shared" si="48"/>
        <v>0.91473374714145705</v>
      </c>
      <c r="G35" s="18">
        <f t="shared" si="48"/>
        <v>0.85940185630800969</v>
      </c>
      <c r="H35" s="18">
        <f t="shared" si="48"/>
        <v>0.61739283824307634</v>
      </c>
      <c r="I35" s="18">
        <f t="shared" si="48"/>
        <v>0.74059637497563824</v>
      </c>
      <c r="J35" s="18">
        <f t="shared" si="48"/>
        <v>0.71866413020503062</v>
      </c>
      <c r="K35" s="18">
        <f t="shared" si="48"/>
        <v>0.73164975218314843</v>
      </c>
      <c r="L35" s="18">
        <f t="shared" si="48"/>
        <v>0.43753038405444827</v>
      </c>
      <c r="M35" s="18">
        <f t="shared" si="48"/>
        <v>0.85492227979274604</v>
      </c>
      <c r="N35" s="18">
        <f t="shared" si="48"/>
        <v>0.71942446043165476</v>
      </c>
      <c r="O35" s="18">
        <f t="shared" si="48"/>
        <v>0.76448103498970887</v>
      </c>
      <c r="P35" s="18">
        <f t="shared" si="48"/>
        <v>0.85773439810706897</v>
      </c>
      <c r="Q35" s="18">
        <f t="shared" si="48"/>
        <v>0.96266044340723467</v>
      </c>
      <c r="R35" s="18">
        <f t="shared" ref="R35:S35" si="49">R16/R$18*100</f>
        <v>0.45689917758148035</v>
      </c>
      <c r="S35" s="18">
        <f t="shared" si="49"/>
        <v>0.68087625814091179</v>
      </c>
      <c r="T35" s="18">
        <f t="shared" ref="T35:U35" si="50">T16/T$18*100</f>
        <v>1.1697660467906419</v>
      </c>
      <c r="U35" s="18">
        <f t="shared" si="50"/>
        <v>1.0715411282697762</v>
      </c>
      <c r="V35" s="18">
        <f t="shared" si="48"/>
        <v>0.77299547180167405</v>
      </c>
    </row>
    <row r="36" spans="1:23">
      <c r="A36" s="142"/>
      <c r="B36" s="9" t="s">
        <v>22</v>
      </c>
      <c r="C36" s="19">
        <f t="shared" ref="C36:V36" si="51">C17/C$19*100</f>
        <v>0.29655545613818896</v>
      </c>
      <c r="D36" s="19">
        <f t="shared" si="51"/>
        <v>0.41242615431766061</v>
      </c>
      <c r="E36" s="19">
        <f t="shared" si="51"/>
        <v>0.27743881057577674</v>
      </c>
      <c r="F36" s="19">
        <f t="shared" si="51"/>
        <v>0.2753664996984081</v>
      </c>
      <c r="G36" s="19">
        <f t="shared" si="51"/>
        <v>0.26070752378620193</v>
      </c>
      <c r="H36" s="19">
        <f t="shared" si="51"/>
        <v>0.27571293418029463</v>
      </c>
      <c r="I36" s="19">
        <f t="shared" si="51"/>
        <v>0.32192726714746045</v>
      </c>
      <c r="J36" s="19">
        <f t="shared" si="51"/>
        <v>0.30153923389082155</v>
      </c>
      <c r="K36" s="19">
        <f t="shared" si="51"/>
        <v>0.39120218187972322</v>
      </c>
      <c r="L36" s="19">
        <f t="shared" si="51"/>
        <v>0.27631924389603568</v>
      </c>
      <c r="M36" s="19">
        <f t="shared" si="51"/>
        <v>0.28183097675151275</v>
      </c>
      <c r="N36" s="19">
        <f t="shared" si="51"/>
        <v>0.47814617183284364</v>
      </c>
      <c r="O36" s="19">
        <f t="shared" si="51"/>
        <v>0.37079657332821891</v>
      </c>
      <c r="P36" s="19">
        <f t="shared" si="51"/>
        <v>0.36432846102083638</v>
      </c>
      <c r="Q36" s="19">
        <f t="shared" si="51"/>
        <v>0.36935039688968085</v>
      </c>
      <c r="R36" s="19">
        <f t="shared" ref="R36" si="52">R17/R$19*100</f>
        <v>0.43704223938998699</v>
      </c>
      <c r="S36" s="19">
        <f t="shared" ref="S36:T36" si="53">S17/S$19*100</f>
        <v>0.41499493414387029</v>
      </c>
      <c r="T36" s="19">
        <f t="shared" si="53"/>
        <v>0.51498647697380606</v>
      </c>
      <c r="U36" s="19">
        <f t="shared" ref="U36" si="54">U17/U$19*100</f>
        <v>0.56258906969807443</v>
      </c>
      <c r="V36" s="19">
        <f t="shared" si="51"/>
        <v>0.35365895219971172</v>
      </c>
    </row>
    <row r="37" spans="1:23">
      <c r="A37" s="144" t="s">
        <v>75</v>
      </c>
      <c r="B37" s="10" t="s">
        <v>21</v>
      </c>
      <c r="C37" s="20">
        <f t="shared" ref="C37:V37" si="55">C18/C$18*100</f>
        <v>100</v>
      </c>
      <c r="D37" s="20">
        <f t="shared" si="55"/>
        <v>100</v>
      </c>
      <c r="E37" s="20">
        <f t="shared" si="55"/>
        <v>100</v>
      </c>
      <c r="F37" s="20">
        <f t="shared" si="55"/>
        <v>100</v>
      </c>
      <c r="G37" s="20">
        <f t="shared" si="55"/>
        <v>100</v>
      </c>
      <c r="H37" s="20">
        <f t="shared" si="55"/>
        <v>100</v>
      </c>
      <c r="I37" s="20">
        <f t="shared" si="55"/>
        <v>100</v>
      </c>
      <c r="J37" s="20">
        <f t="shared" si="55"/>
        <v>100</v>
      </c>
      <c r="K37" s="20">
        <f t="shared" si="55"/>
        <v>100</v>
      </c>
      <c r="L37" s="20">
        <f t="shared" si="55"/>
        <v>100</v>
      </c>
      <c r="M37" s="20">
        <f t="shared" si="55"/>
        <v>100</v>
      </c>
      <c r="N37" s="20">
        <f t="shared" si="55"/>
        <v>100</v>
      </c>
      <c r="O37" s="20">
        <f t="shared" si="55"/>
        <v>100</v>
      </c>
      <c r="P37" s="20">
        <f t="shared" si="55"/>
        <v>100</v>
      </c>
      <c r="Q37" s="20">
        <f t="shared" si="55"/>
        <v>100</v>
      </c>
      <c r="R37" s="20">
        <f t="shared" ref="R37:S37" si="56">R18/R$18*100</f>
        <v>100</v>
      </c>
      <c r="S37" s="20">
        <f t="shared" si="56"/>
        <v>100</v>
      </c>
      <c r="T37" s="20">
        <f t="shared" ref="T37:U37" si="57">T18/T$18*100</f>
        <v>100</v>
      </c>
      <c r="U37" s="20">
        <f t="shared" si="57"/>
        <v>100</v>
      </c>
      <c r="V37" s="139">
        <f t="shared" si="55"/>
        <v>100</v>
      </c>
    </row>
    <row r="38" spans="1:23">
      <c r="A38" s="145"/>
      <c r="B38" s="9" t="s">
        <v>22</v>
      </c>
      <c r="C38" s="21">
        <f t="shared" ref="C38:V38" si="58">C19/C$19*100</f>
        <v>100</v>
      </c>
      <c r="D38" s="21">
        <f t="shared" si="58"/>
        <v>100</v>
      </c>
      <c r="E38" s="21">
        <f t="shared" si="58"/>
        <v>100</v>
      </c>
      <c r="F38" s="21">
        <f t="shared" si="58"/>
        <v>100</v>
      </c>
      <c r="G38" s="21">
        <f t="shared" si="58"/>
        <v>100</v>
      </c>
      <c r="H38" s="21">
        <f t="shared" si="58"/>
        <v>100</v>
      </c>
      <c r="I38" s="21">
        <f t="shared" si="58"/>
        <v>100</v>
      </c>
      <c r="J38" s="21">
        <f t="shared" si="58"/>
        <v>100</v>
      </c>
      <c r="K38" s="21">
        <f t="shared" si="58"/>
        <v>100</v>
      </c>
      <c r="L38" s="21">
        <f t="shared" si="58"/>
        <v>100</v>
      </c>
      <c r="M38" s="21">
        <f t="shared" si="58"/>
        <v>100</v>
      </c>
      <c r="N38" s="21">
        <f t="shared" si="58"/>
        <v>100</v>
      </c>
      <c r="O38" s="21">
        <f t="shared" si="58"/>
        <v>100</v>
      </c>
      <c r="P38" s="21">
        <f t="shared" si="58"/>
        <v>100</v>
      </c>
      <c r="Q38" s="21">
        <f t="shared" si="58"/>
        <v>100</v>
      </c>
      <c r="R38" s="21">
        <f t="shared" ref="R38" si="59">R19/R$19*100</f>
        <v>100</v>
      </c>
      <c r="S38" s="21">
        <f t="shared" ref="S38:T38" si="60">S19/S$19*100</f>
        <v>100</v>
      </c>
      <c r="T38" s="21">
        <f t="shared" si="60"/>
        <v>100</v>
      </c>
      <c r="U38" s="21">
        <f t="shared" ref="U38" si="61">U19/U$19*100</f>
        <v>100</v>
      </c>
      <c r="V38" s="140">
        <f t="shared" si="58"/>
        <v>100</v>
      </c>
    </row>
    <row r="39" spans="1:23">
      <c r="A39" s="22"/>
      <c r="B39" s="23"/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  <c r="O39" s="24"/>
      <c r="P39" s="24"/>
      <c r="Q39" s="24"/>
      <c r="R39" s="24"/>
      <c r="S39" s="24"/>
      <c r="T39" s="24"/>
      <c r="U39" s="24"/>
      <c r="V39" s="24"/>
    </row>
    <row r="40" spans="1:23">
      <c r="A40" s="146" t="s">
        <v>25</v>
      </c>
      <c r="B40" s="147"/>
      <c r="C40" s="147"/>
      <c r="D40" s="147"/>
      <c r="E40" s="147"/>
      <c r="F40" s="147"/>
      <c r="G40" s="147"/>
      <c r="H40" s="148"/>
      <c r="I40" s="148"/>
      <c r="J40" s="148"/>
      <c r="K40" s="148"/>
      <c r="L40" s="148"/>
      <c r="M40" s="148"/>
      <c r="N40" s="148"/>
      <c r="O40" s="148"/>
      <c r="P40" s="148"/>
      <c r="Q40" s="148"/>
      <c r="R40" s="148"/>
      <c r="S40" s="148"/>
      <c r="T40" s="148"/>
      <c r="U40" s="148"/>
      <c r="V40" s="148"/>
    </row>
    <row r="41" spans="1:23" ht="25.85">
      <c r="A41" s="149" t="s">
        <v>0</v>
      </c>
      <c r="B41" s="150"/>
      <c r="C41" s="8" t="s">
        <v>8</v>
      </c>
      <c r="D41" s="8" t="s">
        <v>9</v>
      </c>
      <c r="E41" s="8" t="s">
        <v>10</v>
      </c>
      <c r="F41" s="8" t="s">
        <v>11</v>
      </c>
      <c r="G41" s="8" t="s">
        <v>12</v>
      </c>
      <c r="H41" s="8" t="s">
        <v>13</v>
      </c>
      <c r="I41" s="8" t="s">
        <v>14</v>
      </c>
      <c r="J41" s="8" t="s">
        <v>15</v>
      </c>
      <c r="K41" s="8" t="s">
        <v>16</v>
      </c>
      <c r="L41" s="8" t="s">
        <v>17</v>
      </c>
      <c r="M41" s="8" t="s">
        <v>18</v>
      </c>
      <c r="N41" s="8" t="s">
        <v>19</v>
      </c>
      <c r="O41" s="8" t="s">
        <v>20</v>
      </c>
      <c r="P41" s="8" t="s">
        <v>23</v>
      </c>
      <c r="Q41" s="7" t="s">
        <v>62</v>
      </c>
      <c r="R41" s="7" t="s">
        <v>70</v>
      </c>
      <c r="S41" s="7" t="s">
        <v>80</v>
      </c>
      <c r="T41" s="7" t="s">
        <v>84</v>
      </c>
      <c r="U41" s="7" t="s">
        <v>86</v>
      </c>
      <c r="V41" s="7" t="s">
        <v>59</v>
      </c>
    </row>
    <row r="42" spans="1:23">
      <c r="A42" s="153" t="s">
        <v>2</v>
      </c>
      <c r="B42" s="10" t="s">
        <v>21</v>
      </c>
      <c r="C42" s="18">
        <f t="shared" ref="C42:T42" si="62">C4/$V4*100</f>
        <v>8.3893489805771164</v>
      </c>
      <c r="D42" s="18">
        <f t="shared" si="62"/>
        <v>7.7060199799457791</v>
      </c>
      <c r="E42" s="18">
        <f t="shared" si="62"/>
        <v>6.8555724737252577</v>
      </c>
      <c r="F42" s="18">
        <f t="shared" si="62"/>
        <v>6.729305158391206</v>
      </c>
      <c r="G42" s="18">
        <f t="shared" si="62"/>
        <v>6.8407174954506624</v>
      </c>
      <c r="H42" s="18">
        <f t="shared" si="62"/>
        <v>6.6178928213317487</v>
      </c>
      <c r="I42" s="18">
        <f t="shared" si="62"/>
        <v>5.9531325435436555</v>
      </c>
      <c r="J42" s="18">
        <f t="shared" si="62"/>
        <v>5.5669031084042038</v>
      </c>
      <c r="K42" s="18">
        <f t="shared" si="62"/>
        <v>5.1732461841274553</v>
      </c>
      <c r="L42" s="18">
        <f t="shared" si="62"/>
        <v>4.2076725962788286</v>
      </c>
      <c r="M42" s="18">
        <f t="shared" si="62"/>
        <v>4.6830319010658448</v>
      </c>
      <c r="N42" s="18">
        <f t="shared" si="62"/>
        <v>4.1445389386118023</v>
      </c>
      <c r="O42" s="18">
        <f t="shared" si="62"/>
        <v>3.9031455416496454</v>
      </c>
      <c r="P42" s="18">
        <f t="shared" si="62"/>
        <v>3.9068592862182943</v>
      </c>
      <c r="Q42" s="18">
        <f t="shared" si="62"/>
        <v>4.0145578787091027</v>
      </c>
      <c r="R42" s="18">
        <f t="shared" si="62"/>
        <v>3.9514242210420769</v>
      </c>
      <c r="S42" s="18">
        <f t="shared" si="62"/>
        <v>3.914286775355591</v>
      </c>
      <c r="T42" s="18">
        <f t="shared" si="62"/>
        <v>3.8214431611393769</v>
      </c>
      <c r="U42" s="18">
        <f t="shared" ref="U42" si="63">U4/$V4*100</f>
        <v>3.6209009544323538</v>
      </c>
      <c r="V42" s="20">
        <f t="shared" ref="V42" si="64">V4/$V4*100</f>
        <v>100</v>
      </c>
      <c r="W42" s="120">
        <f>SUM(C42:T42)</f>
        <v>96.379099045567642</v>
      </c>
    </row>
    <row r="43" spans="1:23">
      <c r="A43" s="142"/>
      <c r="B43" s="9" t="s">
        <v>22</v>
      </c>
      <c r="C43" s="19">
        <f t="shared" ref="C43:T43" si="65">C5/$V5*100</f>
        <v>6.6744351207672841</v>
      </c>
      <c r="D43" s="19">
        <f t="shared" si="65"/>
        <v>6.5705205553755173</v>
      </c>
      <c r="E43" s="19">
        <f t="shared" si="65"/>
        <v>6.3985458281332956</v>
      </c>
      <c r="F43" s="19">
        <f t="shared" si="65"/>
        <v>6.184396209546005</v>
      </c>
      <c r="G43" s="19">
        <f t="shared" si="65"/>
        <v>6.0778672605626847</v>
      </c>
      <c r="H43" s="19">
        <f t="shared" si="65"/>
        <v>6.0142888991548933</v>
      </c>
      <c r="I43" s="19">
        <f t="shared" si="65"/>
        <v>5.9128737993946121</v>
      </c>
      <c r="J43" s="19">
        <f t="shared" si="65"/>
        <v>5.6963396331359046</v>
      </c>
      <c r="K43" s="19">
        <f t="shared" si="65"/>
        <v>5.5104598327254175</v>
      </c>
      <c r="L43" s="19">
        <f t="shared" si="65"/>
        <v>4.9459253538898578</v>
      </c>
      <c r="M43" s="19">
        <f t="shared" si="65"/>
        <v>5.2325307463002169</v>
      </c>
      <c r="N43" s="19">
        <f t="shared" si="65"/>
        <v>4.6870726488359962</v>
      </c>
      <c r="O43" s="19">
        <f t="shared" si="65"/>
        <v>4.5219642697078557</v>
      </c>
      <c r="P43" s="19">
        <f t="shared" si="65"/>
        <v>4.3520580657468635</v>
      </c>
      <c r="Q43" s="19">
        <f t="shared" si="65"/>
        <v>4.2588883296214828</v>
      </c>
      <c r="R43" s="19">
        <f t="shared" si="65"/>
        <v>4.3503342963458387</v>
      </c>
      <c r="S43" s="19">
        <f t="shared" si="65"/>
        <v>4.3047405956887381</v>
      </c>
      <c r="T43" s="19">
        <f t="shared" si="65"/>
        <v>4.1456079504841492</v>
      </c>
      <c r="U43" s="19">
        <f t="shared" ref="U43" si="66">U5/$V5*100</f>
        <v>4.1611506045833879</v>
      </c>
      <c r="V43" s="21">
        <f t="shared" ref="V43" si="67">V5/$V5*100</f>
        <v>100</v>
      </c>
      <c r="W43" s="120">
        <f t="shared" ref="W43:W57" si="68">SUM(C43:T43)</f>
        <v>95.838849395416602</v>
      </c>
    </row>
    <row r="44" spans="1:23">
      <c r="A44" s="141" t="s">
        <v>6</v>
      </c>
      <c r="B44" s="10" t="s">
        <v>21</v>
      </c>
      <c r="C44" s="18">
        <f t="shared" ref="C44:T44" si="69">C6/$V6*100</f>
        <v>5.9903135355595207</v>
      </c>
      <c r="D44" s="18">
        <f t="shared" si="69"/>
        <v>7.1373948508794287</v>
      </c>
      <c r="E44" s="18">
        <f t="shared" si="69"/>
        <v>7.8001529441753759</v>
      </c>
      <c r="F44" s="18">
        <f t="shared" si="69"/>
        <v>7.5452459852153959</v>
      </c>
      <c r="G44" s="18">
        <f t="shared" si="69"/>
        <v>6.5765995411674742</v>
      </c>
      <c r="H44" s="18">
        <f t="shared" si="69"/>
        <v>6.4746367575834824</v>
      </c>
      <c r="I44" s="18">
        <f t="shared" si="69"/>
        <v>6.6020902370634724</v>
      </c>
      <c r="J44" s="18">
        <f t="shared" si="69"/>
        <v>5.0726484833035945</v>
      </c>
      <c r="K44" s="18">
        <f t="shared" si="69"/>
        <v>5.9648228396635226</v>
      </c>
      <c r="L44" s="18">
        <f t="shared" si="69"/>
        <v>3.8745857761916898</v>
      </c>
      <c r="M44" s="18">
        <f t="shared" si="69"/>
        <v>4.6902880448636246</v>
      </c>
      <c r="N44" s="18">
        <f t="shared" si="69"/>
        <v>4.0020392556716802</v>
      </c>
      <c r="O44" s="18">
        <f t="shared" si="69"/>
        <v>3.8236043843996939</v>
      </c>
      <c r="P44" s="18">
        <f t="shared" si="69"/>
        <v>4.0785113433596738</v>
      </c>
      <c r="Q44" s="18">
        <f t="shared" si="69"/>
        <v>4.6393066530716283</v>
      </c>
      <c r="R44" s="18">
        <f t="shared" si="69"/>
        <v>3.8745857761916898</v>
      </c>
      <c r="S44" s="18">
        <f t="shared" si="69"/>
        <v>3.8236043843996939</v>
      </c>
      <c r="T44" s="18">
        <f t="shared" si="69"/>
        <v>3.772622992607698</v>
      </c>
      <c r="U44" s="18">
        <f t="shared" ref="U44" si="70">U6/$V6*100</f>
        <v>4.2569462146316592</v>
      </c>
      <c r="V44" s="20">
        <f t="shared" ref="V44" si="71">V6/$V6*100</f>
        <v>100</v>
      </c>
      <c r="W44" s="120">
        <f t="shared" si="68"/>
        <v>95.743053785368346</v>
      </c>
    </row>
    <row r="45" spans="1:23">
      <c r="A45" s="142"/>
      <c r="B45" s="9" t="s">
        <v>22</v>
      </c>
      <c r="C45" s="19">
        <f t="shared" ref="C45:T45" si="72">C7/$V7*100</f>
        <v>5.1624133969292902</v>
      </c>
      <c r="D45" s="19">
        <f t="shared" si="72"/>
        <v>7.2958952755631374</v>
      </c>
      <c r="E45" s="19">
        <f t="shared" si="72"/>
        <v>6.3273334958047558</v>
      </c>
      <c r="F45" s="19">
        <f t="shared" si="72"/>
        <v>6.2145319082268564</v>
      </c>
      <c r="G45" s="19">
        <f t="shared" si="72"/>
        <v>5.5836785851060124</v>
      </c>
      <c r="H45" s="19">
        <f t="shared" si="72"/>
        <v>5.8858754308393966</v>
      </c>
      <c r="I45" s="19">
        <f t="shared" si="72"/>
        <v>5.8169411273195699</v>
      </c>
      <c r="J45" s="19">
        <f t="shared" si="72"/>
        <v>5.6379904606064821</v>
      </c>
      <c r="K45" s="19">
        <f t="shared" si="72"/>
        <v>6.3287261079970749</v>
      </c>
      <c r="L45" s="19">
        <f t="shared" si="72"/>
        <v>4.9152247327925354</v>
      </c>
      <c r="M45" s="19">
        <f t="shared" si="72"/>
        <v>4.9556104863698085</v>
      </c>
      <c r="N45" s="19">
        <f t="shared" si="72"/>
        <v>4.3936914667687912</v>
      </c>
      <c r="O45" s="19">
        <f t="shared" si="72"/>
        <v>4.2829787974793723</v>
      </c>
      <c r="P45" s="19">
        <f t="shared" si="72"/>
        <v>4.1116874978240441</v>
      </c>
      <c r="Q45" s="19">
        <f t="shared" si="72"/>
        <v>4.786408105002959</v>
      </c>
      <c r="R45" s="19">
        <f t="shared" si="72"/>
        <v>4.7850154928106399</v>
      </c>
      <c r="S45" s="19">
        <f t="shared" si="72"/>
        <v>4.5997980712321134</v>
      </c>
      <c r="T45" s="19">
        <f t="shared" si="72"/>
        <v>4.5921387041743547</v>
      </c>
      <c r="U45" s="19">
        <f t="shared" ref="U45" si="73">U7/$V7*100</f>
        <v>4.324060857152805</v>
      </c>
      <c r="V45" s="21">
        <f t="shared" ref="V45" si="74">V7/$V7*100</f>
        <v>100</v>
      </c>
      <c r="W45" s="120">
        <f t="shared" si="68"/>
        <v>95.675939142847213</v>
      </c>
    </row>
    <row r="46" spans="1:23">
      <c r="A46" s="141" t="s">
        <v>3</v>
      </c>
      <c r="B46" s="10" t="s">
        <v>21</v>
      </c>
      <c r="C46" s="18">
        <f t="shared" ref="C46:T46" si="75">C8/$V8*100</f>
        <v>5.8714584072191354</v>
      </c>
      <c r="D46" s="18">
        <f t="shared" si="75"/>
        <v>5.938448201127005</v>
      </c>
      <c r="E46" s="18">
        <f t="shared" si="75"/>
        <v>5.9857351144737363</v>
      </c>
      <c r="F46" s="18">
        <f t="shared" si="75"/>
        <v>6.5649998029711938</v>
      </c>
      <c r="G46" s="18">
        <f t="shared" si="75"/>
        <v>6.6792765102257956</v>
      </c>
      <c r="H46" s="18">
        <f t="shared" si="75"/>
        <v>6.1945856484217989</v>
      </c>
      <c r="I46" s="18">
        <f t="shared" si="75"/>
        <v>5.7926468849745829</v>
      </c>
      <c r="J46" s="18">
        <f t="shared" si="75"/>
        <v>5.5916775032509758</v>
      </c>
      <c r="K46" s="18">
        <f t="shared" si="75"/>
        <v>5.0242345430901993</v>
      </c>
      <c r="L46" s="18">
        <f t="shared" si="75"/>
        <v>5.895101863892501</v>
      </c>
      <c r="M46" s="18">
        <f t="shared" si="75"/>
        <v>4.9572447491823306</v>
      </c>
      <c r="N46" s="18">
        <f t="shared" si="75"/>
        <v>5.1148677936714346</v>
      </c>
      <c r="O46" s="18">
        <f t="shared" si="75"/>
        <v>4.504078496276156</v>
      </c>
      <c r="P46" s="18">
        <f t="shared" si="75"/>
        <v>4.5513654096228864</v>
      </c>
      <c r="Q46" s="18">
        <f t="shared" si="75"/>
        <v>4.5237813768372934</v>
      </c>
      <c r="R46" s="18">
        <f t="shared" si="75"/>
        <v>4.389801789021555</v>
      </c>
      <c r="S46" s="18">
        <f t="shared" si="75"/>
        <v>4.3700989084604167</v>
      </c>
      <c r="T46" s="18">
        <f t="shared" si="75"/>
        <v>4.2085352878590854</v>
      </c>
      <c r="U46" s="18">
        <f t="shared" ref="U46" si="76">U8/$V8*100</f>
        <v>3.8420617094219178</v>
      </c>
      <c r="V46" s="20">
        <f t="shared" ref="V46" si="77">V8/$V8*100</f>
        <v>100</v>
      </c>
      <c r="W46" s="120">
        <f t="shared" si="68"/>
        <v>96.157938290578102</v>
      </c>
    </row>
    <row r="47" spans="1:23">
      <c r="A47" s="142"/>
      <c r="B47" s="9" t="s">
        <v>22</v>
      </c>
      <c r="C47" s="19">
        <f t="shared" ref="C47:T47" si="78">C9/$V9*100</f>
        <v>4.4607385681909077</v>
      </c>
      <c r="D47" s="19">
        <f t="shared" si="78"/>
        <v>4.7171681456965162</v>
      </c>
      <c r="E47" s="19">
        <f t="shared" si="78"/>
        <v>4.3031943566944699</v>
      </c>
      <c r="F47" s="19">
        <f t="shared" si="78"/>
        <v>5.0399077224486017</v>
      </c>
      <c r="G47" s="19">
        <f t="shared" si="78"/>
        <v>5.3449105336679752</v>
      </c>
      <c r="H47" s="19">
        <f t="shared" si="78"/>
        <v>5.2373306747506128</v>
      </c>
      <c r="I47" s="19">
        <f t="shared" si="78"/>
        <v>5.3165085235012146</v>
      </c>
      <c r="J47" s="19">
        <f t="shared" si="78"/>
        <v>5.1268526515305206</v>
      </c>
      <c r="K47" s="19">
        <f t="shared" si="78"/>
        <v>5.5481298145754474</v>
      </c>
      <c r="L47" s="19">
        <f t="shared" si="78"/>
        <v>7.0316421578572141</v>
      </c>
      <c r="M47" s="19">
        <f t="shared" si="78"/>
        <v>5.7826492699524117</v>
      </c>
      <c r="N47" s="19">
        <f t="shared" si="78"/>
        <v>5.6104983103702111</v>
      </c>
      <c r="O47" s="19">
        <f t="shared" si="78"/>
        <v>5.457359308613924</v>
      </c>
      <c r="P47" s="19">
        <f t="shared" si="78"/>
        <v>5.3990482428429836</v>
      </c>
      <c r="Q47" s="19">
        <f t="shared" si="78"/>
        <v>5.1798310949844373</v>
      </c>
      <c r="R47" s="19">
        <f t="shared" si="78"/>
        <v>5.133344539568637</v>
      </c>
      <c r="S47" s="19">
        <f t="shared" si="78"/>
        <v>5.1056380888345316</v>
      </c>
      <c r="T47" s="19">
        <f t="shared" si="78"/>
        <v>5.1892211473252843</v>
      </c>
      <c r="U47" s="19">
        <f t="shared" ref="U47" si="79">U9/$V9*100</f>
        <v>5.0160268485941</v>
      </c>
      <c r="V47" s="21">
        <f t="shared" ref="V47" si="80">V9/$V9*100</f>
        <v>100</v>
      </c>
      <c r="W47" s="120">
        <f t="shared" si="68"/>
        <v>94.983973151405891</v>
      </c>
    </row>
    <row r="48" spans="1:23">
      <c r="A48" s="141" t="s">
        <v>4</v>
      </c>
      <c r="B48" s="10" t="s">
        <v>21</v>
      </c>
      <c r="C48" s="18" t="s">
        <v>72</v>
      </c>
      <c r="D48" s="18" t="s">
        <v>72</v>
      </c>
      <c r="E48" s="18" t="s">
        <v>72</v>
      </c>
      <c r="F48" s="18">
        <f t="shared" ref="F48:T48" si="81">F10/$V10*100</f>
        <v>2.7870216306156403</v>
      </c>
      <c r="G48" s="18">
        <f t="shared" si="81"/>
        <v>5.782029950083194</v>
      </c>
      <c r="H48" s="18">
        <f t="shared" si="81"/>
        <v>3.6189683860232948</v>
      </c>
      <c r="I48" s="18">
        <f t="shared" si="81"/>
        <v>5.0332778702163061</v>
      </c>
      <c r="J48" s="18">
        <f t="shared" si="81"/>
        <v>4.5341098169717142</v>
      </c>
      <c r="K48" s="18">
        <f t="shared" si="81"/>
        <v>7.6123128119800336</v>
      </c>
      <c r="L48" s="18">
        <f t="shared" si="81"/>
        <v>9.8585690515806981</v>
      </c>
      <c r="M48" s="18">
        <f t="shared" si="81"/>
        <v>8.0282861896838593</v>
      </c>
      <c r="N48" s="18">
        <f t="shared" si="81"/>
        <v>7.5291181364392683</v>
      </c>
      <c r="O48" s="18">
        <f t="shared" si="81"/>
        <v>6.9467554076539093</v>
      </c>
      <c r="P48" s="18">
        <f t="shared" si="81"/>
        <v>7.2379367720465897</v>
      </c>
      <c r="Q48" s="18">
        <f t="shared" si="81"/>
        <v>6.613976705490848</v>
      </c>
      <c r="R48" s="18">
        <f t="shared" si="81"/>
        <v>6.1148086522462561</v>
      </c>
      <c r="S48" s="18">
        <f t="shared" si="81"/>
        <v>7.4043261231281203</v>
      </c>
      <c r="T48" s="18">
        <f t="shared" si="81"/>
        <v>5.9900166389351082</v>
      </c>
      <c r="U48" s="18">
        <f t="shared" ref="U48" si="82">U10/$V10*100</f>
        <v>4.9084858569051582</v>
      </c>
      <c r="V48" s="20">
        <f t="shared" ref="V48" si="83">V10/$V10*100</f>
        <v>100</v>
      </c>
      <c r="W48" s="120">
        <f t="shared" si="68"/>
        <v>95.091514143094827</v>
      </c>
    </row>
    <row r="49" spans="1:23">
      <c r="A49" s="142"/>
      <c r="B49" s="9" t="s">
        <v>22</v>
      </c>
      <c r="C49" s="19" t="s">
        <v>72</v>
      </c>
      <c r="D49" s="19" t="s">
        <v>72</v>
      </c>
      <c r="E49" s="19" t="s">
        <v>72</v>
      </c>
      <c r="F49" s="19">
        <f t="shared" ref="F49:T49" si="84">F11/$V11*100</f>
        <v>1.6583108368684922</v>
      </c>
      <c r="G49" s="19">
        <f t="shared" si="84"/>
        <v>4.1779148990872867</v>
      </c>
      <c r="H49" s="19">
        <f t="shared" si="84"/>
        <v>3.2899932051493948</v>
      </c>
      <c r="I49" s="19">
        <f t="shared" si="84"/>
        <v>3.5057756230143426</v>
      </c>
      <c r="J49" s="19">
        <f t="shared" si="84"/>
        <v>4.2247442748792539</v>
      </c>
      <c r="K49" s="19">
        <f t="shared" si="84"/>
        <v>7.0868455365177301</v>
      </c>
      <c r="L49" s="19">
        <f t="shared" si="84"/>
        <v>10.493453069619672</v>
      </c>
      <c r="M49" s="19">
        <f t="shared" si="84"/>
        <v>8.374194259269462</v>
      </c>
      <c r="N49" s="19">
        <f t="shared" si="84"/>
        <v>7.7947955117257077</v>
      </c>
      <c r="O49" s="19">
        <f t="shared" si="84"/>
        <v>7.5496299561089391</v>
      </c>
      <c r="P49" s="19">
        <f t="shared" si="84"/>
        <v>7.8397884414081869</v>
      </c>
      <c r="Q49" s="19">
        <f t="shared" si="84"/>
        <v>7.588195324408205</v>
      </c>
      <c r="R49" s="19">
        <f t="shared" si="84"/>
        <v>7.1584669347877981</v>
      </c>
      <c r="S49" s="19">
        <f t="shared" si="84"/>
        <v>7.4578076506344919</v>
      </c>
      <c r="T49" s="19">
        <f t="shared" si="84"/>
        <v>6.5818228564082784</v>
      </c>
      <c r="U49" s="19">
        <f t="shared" ref="U49" si="85">U11/$V11*100</f>
        <v>5.2182616201127585</v>
      </c>
      <c r="V49" s="21">
        <f t="shared" ref="V49" si="86">V11/$V11*100</f>
        <v>100</v>
      </c>
      <c r="W49" s="120">
        <f t="shared" si="68"/>
        <v>94.78173837988723</v>
      </c>
    </row>
    <row r="50" spans="1:23">
      <c r="A50" s="141" t="s">
        <v>5</v>
      </c>
      <c r="B50" s="10" t="s">
        <v>21</v>
      </c>
      <c r="C50" s="18">
        <f t="shared" ref="C50:E57" si="87">C12/$V12*100</f>
        <v>11.687979539641944</v>
      </c>
      <c r="D50" s="18">
        <f t="shared" si="87"/>
        <v>11.611253196930946</v>
      </c>
      <c r="E50" s="18">
        <f t="shared" si="87"/>
        <v>10.879795396419437</v>
      </c>
      <c r="F50" s="18">
        <f t="shared" ref="F50:T50" si="88">F12/$V12*100</f>
        <v>8.0664961636828636</v>
      </c>
      <c r="G50" s="18">
        <f t="shared" si="88"/>
        <v>6.4296675191815851</v>
      </c>
      <c r="H50" s="18">
        <f t="shared" si="88"/>
        <v>6.9002557544757037</v>
      </c>
      <c r="I50" s="18">
        <f t="shared" si="88"/>
        <v>5.6982097186700766</v>
      </c>
      <c r="J50" s="18">
        <f t="shared" si="88"/>
        <v>5.2122762148337598</v>
      </c>
      <c r="K50" s="18">
        <f t="shared" si="88"/>
        <v>3.9437340153452682</v>
      </c>
      <c r="L50" s="18">
        <f t="shared" si="88"/>
        <v>3.5907928388746804</v>
      </c>
      <c r="M50" s="18">
        <f t="shared" si="88"/>
        <v>3.0332480818414322</v>
      </c>
      <c r="N50" s="18">
        <f t="shared" si="88"/>
        <v>3.2941176470588238</v>
      </c>
      <c r="O50" s="18">
        <f t="shared" si="88"/>
        <v>2.7774936061381075</v>
      </c>
      <c r="P50" s="18">
        <f t="shared" si="88"/>
        <v>2.6803069053708439</v>
      </c>
      <c r="Q50" s="18">
        <f t="shared" si="88"/>
        <v>2.659846547314578</v>
      </c>
      <c r="R50" s="18">
        <f t="shared" si="88"/>
        <v>2.6445012787723785</v>
      </c>
      <c r="S50" s="18">
        <f t="shared" si="88"/>
        <v>2.9053708439897701</v>
      </c>
      <c r="T50" s="18">
        <f t="shared" si="88"/>
        <v>2.9462915601023019</v>
      </c>
      <c r="U50" s="18">
        <f t="shared" ref="U50" si="89">U12/$V12*100</f>
        <v>3.0383631713554986</v>
      </c>
      <c r="V50" s="20">
        <f t="shared" ref="V50" si="90">V12/$V12*100</f>
        <v>100</v>
      </c>
      <c r="W50" s="120">
        <f t="shared" si="68"/>
        <v>96.961636828644501</v>
      </c>
    </row>
    <row r="51" spans="1:23">
      <c r="A51" s="142"/>
      <c r="B51" s="9" t="s">
        <v>22</v>
      </c>
      <c r="C51" s="19">
        <f t="shared" si="87"/>
        <v>10.046740849947817</v>
      </c>
      <c r="D51" s="19">
        <f t="shared" si="87"/>
        <v>10.351767509875986</v>
      </c>
      <c r="E51" s="19">
        <f t="shared" si="87"/>
        <v>9.1694901569093012</v>
      </c>
      <c r="F51" s="19">
        <f t="shared" ref="F51:T51" si="91">F13/$V13*100</f>
        <v>7.3052389824071389</v>
      </c>
      <c r="G51" s="19">
        <f t="shared" si="91"/>
        <v>5.9649159531933602</v>
      </c>
      <c r="H51" s="19">
        <f t="shared" si="91"/>
        <v>6.4048122441289852</v>
      </c>
      <c r="I51" s="19">
        <f t="shared" si="91"/>
        <v>5.655104561344749</v>
      </c>
      <c r="J51" s="19">
        <f t="shared" si="91"/>
        <v>5.079740547911614</v>
      </c>
      <c r="K51" s="19">
        <f t="shared" si="91"/>
        <v>4.3431908779085937</v>
      </c>
      <c r="L51" s="19">
        <f t="shared" si="91"/>
        <v>4.7717234305331688</v>
      </c>
      <c r="M51" s="19">
        <f t="shared" si="91"/>
        <v>3.6529932983848536</v>
      </c>
      <c r="N51" s="19">
        <f t="shared" si="91"/>
        <v>3.4959942822453551</v>
      </c>
      <c r="O51" s="19">
        <f t="shared" si="91"/>
        <v>3.4154014539604121</v>
      </c>
      <c r="P51" s="19">
        <f t="shared" si="91"/>
        <v>3.3555923049548886</v>
      </c>
      <c r="Q51" s="19">
        <f t="shared" si="91"/>
        <v>3.3040069139376254</v>
      </c>
      <c r="R51" s="19">
        <f t="shared" si="91"/>
        <v>3.2779899341202219</v>
      </c>
      <c r="S51" s="19">
        <f t="shared" si="91"/>
        <v>3.1810991127312747</v>
      </c>
      <c r="T51" s="19">
        <f t="shared" si="91"/>
        <v>3.4837334066992227</v>
      </c>
      <c r="U51" s="19">
        <f t="shared" ref="U51" si="92">U13/$V13*100</f>
        <v>3.740464178805432</v>
      </c>
      <c r="V51" s="21">
        <f t="shared" ref="V51" si="93">V13/$V13*100</f>
        <v>100</v>
      </c>
      <c r="W51" s="120">
        <f t="shared" si="68"/>
        <v>96.259535821194561</v>
      </c>
    </row>
    <row r="52" spans="1:23">
      <c r="A52" s="141" t="s">
        <v>1</v>
      </c>
      <c r="B52" s="10" t="s">
        <v>21</v>
      </c>
      <c r="C52" s="18">
        <f t="shared" si="87"/>
        <v>8.9936009307737059</v>
      </c>
      <c r="D52" s="18">
        <f t="shared" si="87"/>
        <v>9.3193717277486918</v>
      </c>
      <c r="E52" s="18">
        <f t="shared" si="87"/>
        <v>8.2722513089005236</v>
      </c>
      <c r="F52" s="18">
        <f t="shared" ref="F52:T52" si="94">F14/$V14*100</f>
        <v>7.5392670157068062</v>
      </c>
      <c r="G52" s="18">
        <f t="shared" si="94"/>
        <v>6.7132053519488073</v>
      </c>
      <c r="H52" s="18">
        <f t="shared" si="94"/>
        <v>6.8644560791157643</v>
      </c>
      <c r="I52" s="18">
        <f t="shared" si="94"/>
        <v>6.1198371146015127</v>
      </c>
      <c r="J52" s="18">
        <f t="shared" si="94"/>
        <v>5.2588714368819085</v>
      </c>
      <c r="K52" s="18">
        <f t="shared" si="94"/>
        <v>4.0721349621873184</v>
      </c>
      <c r="L52" s="18">
        <f t="shared" si="94"/>
        <v>4.3746364165212333</v>
      </c>
      <c r="M52" s="18">
        <f t="shared" si="94"/>
        <v>3.9325189063408961</v>
      </c>
      <c r="N52" s="18">
        <f t="shared" si="94"/>
        <v>3.8394415357766145</v>
      </c>
      <c r="O52" s="18">
        <f t="shared" si="94"/>
        <v>3.7347294938917974</v>
      </c>
      <c r="P52" s="18">
        <f t="shared" si="94"/>
        <v>3.339150668993601</v>
      </c>
      <c r="Q52" s="18">
        <f t="shared" si="94"/>
        <v>3.5485747527632348</v>
      </c>
      <c r="R52" s="18">
        <f t="shared" si="94"/>
        <v>3.1878999418266432</v>
      </c>
      <c r="S52" s="18">
        <f t="shared" si="94"/>
        <v>3.4438627108784177</v>
      </c>
      <c r="T52" s="18">
        <f t="shared" si="94"/>
        <v>3.8394415357766145</v>
      </c>
      <c r="U52" s="18">
        <f t="shared" ref="U52" si="95">U14/$V14*100</f>
        <v>3.6067481093659106</v>
      </c>
      <c r="V52" s="20">
        <f t="shared" ref="V52" si="96">V14/$V14*100</f>
        <v>100</v>
      </c>
      <c r="W52" s="120">
        <f t="shared" si="68"/>
        <v>96.39325189063409</v>
      </c>
    </row>
    <row r="53" spans="1:23">
      <c r="A53" s="142"/>
      <c r="B53" s="9" t="s">
        <v>22</v>
      </c>
      <c r="C53" s="19">
        <f t="shared" si="87"/>
        <v>7.0759366881529466</v>
      </c>
      <c r="D53" s="19">
        <f t="shared" si="87"/>
        <v>7.3542276171372238</v>
      </c>
      <c r="E53" s="19">
        <f t="shared" si="87"/>
        <v>6.6697323597115084</v>
      </c>
      <c r="F53" s="19">
        <f t="shared" ref="F53:T53" si="97">F15/$V15*100</f>
        <v>6.3184990789706674</v>
      </c>
      <c r="G53" s="19">
        <f t="shared" si="97"/>
        <v>6.306342020344573</v>
      </c>
      <c r="H53" s="19">
        <f t="shared" si="97"/>
        <v>5.984972818402615</v>
      </c>
      <c r="I53" s="19">
        <f t="shared" si="97"/>
        <v>6.1142076372756557</v>
      </c>
      <c r="J53" s="19">
        <f t="shared" si="97"/>
        <v>5.4524407938030715</v>
      </c>
      <c r="K53" s="19">
        <f t="shared" si="97"/>
        <v>5.4278623926677083</v>
      </c>
      <c r="L53" s="19">
        <f t="shared" si="97"/>
        <v>5.4619550135974064</v>
      </c>
      <c r="M53" s="19">
        <f t="shared" si="97"/>
        <v>4.8932160970027567</v>
      </c>
      <c r="N53" s="19">
        <f t="shared" si="97"/>
        <v>4.1931280904696591</v>
      </c>
      <c r="O53" s="19">
        <f t="shared" si="97"/>
        <v>4.0823931434189351</v>
      </c>
      <c r="P53" s="19">
        <f t="shared" si="97"/>
        <v>4.0409005737603101</v>
      </c>
      <c r="Q53" s="19">
        <f t="shared" si="97"/>
        <v>4.1888995483388438</v>
      </c>
      <c r="R53" s="19">
        <f t="shared" si="97"/>
        <v>4.1730425153482864</v>
      </c>
      <c r="S53" s="19">
        <f t="shared" si="97"/>
        <v>4.187313845039788</v>
      </c>
      <c r="T53" s="19">
        <f t="shared" si="97"/>
        <v>4.108292963970178</v>
      </c>
      <c r="U53" s="19">
        <f t="shared" ref="U53" si="98">U15/$V15*100</f>
        <v>3.9666368025878675</v>
      </c>
      <c r="V53" s="21">
        <f t="shared" ref="V53" si="99">V15/$V15*100</f>
        <v>100</v>
      </c>
      <c r="W53" s="120">
        <f t="shared" si="68"/>
        <v>96.033363197412115</v>
      </c>
    </row>
    <row r="54" spans="1:23">
      <c r="A54" s="143" t="s">
        <v>7</v>
      </c>
      <c r="B54" s="10" t="s">
        <v>21</v>
      </c>
      <c r="C54" s="18">
        <f t="shared" si="87"/>
        <v>7.9881656804733732</v>
      </c>
      <c r="D54" s="18">
        <f t="shared" si="87"/>
        <v>6.9526627218934909</v>
      </c>
      <c r="E54" s="18">
        <f t="shared" si="87"/>
        <v>7.9881656804733732</v>
      </c>
      <c r="F54" s="18">
        <f t="shared" ref="F54:T54" si="100">F16/$V16*100</f>
        <v>8.2840236686390547</v>
      </c>
      <c r="G54" s="18">
        <f t="shared" si="100"/>
        <v>7.3964497041420119</v>
      </c>
      <c r="H54" s="18">
        <f t="shared" si="100"/>
        <v>5.1775147928994087</v>
      </c>
      <c r="I54" s="18">
        <f t="shared" si="100"/>
        <v>5.6213017751479288</v>
      </c>
      <c r="J54" s="18">
        <f t="shared" si="100"/>
        <v>5.0295857988165684</v>
      </c>
      <c r="K54" s="18">
        <f t="shared" si="100"/>
        <v>4.5857988165680474</v>
      </c>
      <c r="L54" s="18">
        <f t="shared" si="100"/>
        <v>2.6627218934911245</v>
      </c>
      <c r="M54" s="18">
        <f t="shared" si="100"/>
        <v>4.8816568047337281</v>
      </c>
      <c r="N54" s="18">
        <f t="shared" si="100"/>
        <v>3.9940828402366866</v>
      </c>
      <c r="O54" s="18">
        <f t="shared" si="100"/>
        <v>3.8461538461538463</v>
      </c>
      <c r="P54" s="18">
        <f t="shared" si="100"/>
        <v>4.2899408284023668</v>
      </c>
      <c r="Q54" s="18">
        <f t="shared" si="100"/>
        <v>4.8816568047337281</v>
      </c>
      <c r="R54" s="18">
        <f t="shared" si="100"/>
        <v>2.2189349112426036</v>
      </c>
      <c r="S54" s="18">
        <f t="shared" si="100"/>
        <v>3.4023668639053253</v>
      </c>
      <c r="T54" s="18">
        <f t="shared" si="100"/>
        <v>5.7692307692307692</v>
      </c>
      <c r="U54" s="18">
        <f t="shared" ref="U54" si="101">U16/$V16*100</f>
        <v>5.0295857988165684</v>
      </c>
      <c r="V54" s="20">
        <f t="shared" ref="V54" si="102">V16/$V16*100</f>
        <v>100</v>
      </c>
      <c r="W54" s="120">
        <f t="shared" si="68"/>
        <v>94.970414201183416</v>
      </c>
    </row>
    <row r="55" spans="1:23">
      <c r="A55" s="142"/>
      <c r="B55" s="9" t="s">
        <v>22</v>
      </c>
      <c r="C55" s="19">
        <f t="shared" si="87"/>
        <v>5.5272618334331929</v>
      </c>
      <c r="D55" s="19">
        <f t="shared" si="87"/>
        <v>7.7940882764130217</v>
      </c>
      <c r="E55" s="19">
        <f t="shared" si="87"/>
        <v>4.9380866786498903</v>
      </c>
      <c r="F55" s="19">
        <f t="shared" ref="F55:T55" si="103">F17/$V17*100</f>
        <v>4.7183942480527268</v>
      </c>
      <c r="G55" s="19">
        <f t="shared" si="103"/>
        <v>4.358897543439185</v>
      </c>
      <c r="H55" s="19">
        <f t="shared" si="103"/>
        <v>4.5835829838226481</v>
      </c>
      <c r="I55" s="19">
        <f t="shared" si="103"/>
        <v>5.2376672658278407</v>
      </c>
      <c r="J55" s="19">
        <f t="shared" si="103"/>
        <v>4.6784501697623329</v>
      </c>
      <c r="K55" s="19">
        <f t="shared" si="103"/>
        <v>6.001597763131616</v>
      </c>
      <c r="L55" s="19">
        <f t="shared" si="103"/>
        <v>4.2041142400639098</v>
      </c>
      <c r="M55" s="19">
        <f t="shared" si="103"/>
        <v>4.1092470541242259</v>
      </c>
      <c r="N55" s="19">
        <f t="shared" si="103"/>
        <v>6.3710804873177551</v>
      </c>
      <c r="O55" s="19">
        <f t="shared" si="103"/>
        <v>4.7783103654883163</v>
      </c>
      <c r="P55" s="19">
        <f t="shared" si="103"/>
        <v>4.5686039544637502</v>
      </c>
      <c r="Q55" s="19">
        <f t="shared" si="103"/>
        <v>4.5536249251048533</v>
      </c>
      <c r="R55" s="19">
        <f t="shared" si="103"/>
        <v>5.4373876572798086</v>
      </c>
      <c r="S55" s="19">
        <f t="shared" si="103"/>
        <v>5.1128420211703611</v>
      </c>
      <c r="T55" s="19">
        <f t="shared" si="103"/>
        <v>6.2462552426602755</v>
      </c>
      <c r="U55" s="19">
        <f t="shared" ref="U55" si="104">U17/$V17*100</f>
        <v>6.7805072897942882</v>
      </c>
      <c r="V55" s="21">
        <f t="shared" ref="V55" si="105">V17/$V17*100</f>
        <v>100</v>
      </c>
      <c r="W55" s="120">
        <f t="shared" si="68"/>
        <v>93.219492710205714</v>
      </c>
    </row>
    <row r="56" spans="1:23">
      <c r="A56" s="144" t="s">
        <v>77</v>
      </c>
      <c r="B56" s="10" t="s">
        <v>21</v>
      </c>
      <c r="C56" s="20">
        <f t="shared" si="87"/>
        <v>8.1141654850660938</v>
      </c>
      <c r="D56" s="20">
        <f t="shared" si="87"/>
        <v>7.981521291680008</v>
      </c>
      <c r="E56" s="20">
        <f t="shared" si="87"/>
        <v>7.5046882861455426</v>
      </c>
      <c r="F56" s="20">
        <f t="shared" ref="F56:T56" si="106">F18/$V18*100</f>
        <v>7.0004116543932664</v>
      </c>
      <c r="G56" s="20">
        <f t="shared" si="106"/>
        <v>6.6527923889676623</v>
      </c>
      <c r="H56" s="20">
        <f t="shared" si="106"/>
        <v>6.4824132095320852</v>
      </c>
      <c r="I56" s="20">
        <f t="shared" si="106"/>
        <v>5.8672185884828245</v>
      </c>
      <c r="J56" s="20">
        <f t="shared" si="106"/>
        <v>5.4098248181859763</v>
      </c>
      <c r="K56" s="20">
        <f t="shared" si="106"/>
        <v>4.8449435118693689</v>
      </c>
      <c r="L56" s="20">
        <f t="shared" si="106"/>
        <v>4.7042949275030876</v>
      </c>
      <c r="M56" s="20">
        <f t="shared" si="106"/>
        <v>4.4138498833645885</v>
      </c>
      <c r="N56" s="20">
        <f t="shared" si="106"/>
        <v>4.2914970498101814</v>
      </c>
      <c r="O56" s="20">
        <f t="shared" si="106"/>
        <v>3.8889905319489548</v>
      </c>
      <c r="P56" s="20">
        <f t="shared" si="106"/>
        <v>3.8661208434341123</v>
      </c>
      <c r="Q56" s="20">
        <f t="shared" si="106"/>
        <v>3.9198646114439919</v>
      </c>
      <c r="R56" s="20">
        <f t="shared" si="106"/>
        <v>3.7540593697113844</v>
      </c>
      <c r="S56" s="20">
        <f t="shared" si="106"/>
        <v>3.8626903901568856</v>
      </c>
      <c r="T56" s="20">
        <f t="shared" si="106"/>
        <v>3.8123770754242328</v>
      </c>
      <c r="U56" s="20">
        <f t="shared" ref="U56" si="107">U18/$V18*100</f>
        <v>3.6282760828797516</v>
      </c>
      <c r="V56" s="139">
        <f t="shared" ref="V56" si="108">V18/$V18*100</f>
        <v>100</v>
      </c>
      <c r="W56" s="120">
        <f t="shared" si="68"/>
        <v>96.371723917120249</v>
      </c>
    </row>
    <row r="57" spans="1:23">
      <c r="A57" s="145"/>
      <c r="B57" s="9" t="s">
        <v>22</v>
      </c>
      <c r="C57" s="21">
        <f t="shared" si="87"/>
        <v>6.5915685855213502</v>
      </c>
      <c r="D57" s="21">
        <f t="shared" si="87"/>
        <v>6.6834973105638751</v>
      </c>
      <c r="E57" s="21">
        <f t="shared" si="87"/>
        <v>6.2947161466642827</v>
      </c>
      <c r="F57" s="21">
        <f t="shared" ref="F57:T57" si="109">F19/$V19*100</f>
        <v>6.059932372525707</v>
      </c>
      <c r="G57" s="21">
        <f t="shared" si="109"/>
        <v>5.9129982732020707</v>
      </c>
      <c r="H57" s="21">
        <f t="shared" si="109"/>
        <v>5.879394668946226</v>
      </c>
      <c r="I57" s="21">
        <f t="shared" si="109"/>
        <v>5.7539329725522306</v>
      </c>
      <c r="J57" s="21">
        <f t="shared" si="109"/>
        <v>5.487099518054035</v>
      </c>
      <c r="K57" s="21">
        <f t="shared" si="109"/>
        <v>5.4256312330227194</v>
      </c>
      <c r="L57" s="21">
        <f t="shared" si="109"/>
        <v>5.3808146551975318</v>
      </c>
      <c r="M57" s="21">
        <f t="shared" si="109"/>
        <v>5.1565375255845627</v>
      </c>
      <c r="N57" s="21">
        <f t="shared" si="109"/>
        <v>4.712344848203708</v>
      </c>
      <c r="O57" s="21">
        <f t="shared" si="109"/>
        <v>4.5574645471380171</v>
      </c>
      <c r="P57" s="21">
        <f t="shared" si="109"/>
        <v>4.4348105086928795</v>
      </c>
      <c r="Q57" s="21">
        <f t="shared" si="109"/>
        <v>4.3601691869958463</v>
      </c>
      <c r="R57" s="21">
        <f t="shared" si="109"/>
        <v>4.3999884868365866</v>
      </c>
      <c r="S57" s="21">
        <f t="shared" si="109"/>
        <v>4.3571672885599595</v>
      </c>
      <c r="T57" s="21">
        <f t="shared" si="109"/>
        <v>4.2895186243959342</v>
      </c>
      <c r="U57" s="21">
        <f t="shared" ref="U57" si="110">U19/$V19*100</f>
        <v>4.2624132473424812</v>
      </c>
      <c r="V57" s="140">
        <f t="shared" ref="V57" si="111">V19/$V19*100</f>
        <v>100</v>
      </c>
      <c r="W57" s="120">
        <f t="shared" si="68"/>
        <v>95.737586752657535</v>
      </c>
    </row>
    <row r="58" spans="1:23">
      <c r="C58"/>
    </row>
    <row r="59" spans="1:23">
      <c r="C59" s="25"/>
      <c r="D59" s="25"/>
      <c r="E59" s="25"/>
      <c r="F59" s="25"/>
      <c r="G59" s="25"/>
      <c r="H59" s="25"/>
      <c r="I59" s="25"/>
      <c r="J59" s="25"/>
      <c r="K59" s="25"/>
      <c r="L59" s="25"/>
      <c r="M59" s="25"/>
      <c r="N59" s="25"/>
      <c r="O59" s="25"/>
      <c r="P59" s="25"/>
      <c r="Q59" s="25"/>
      <c r="R59" s="25"/>
      <c r="S59" s="25"/>
      <c r="T59" s="25"/>
      <c r="U59" s="25"/>
      <c r="V59" s="25"/>
    </row>
    <row r="60" spans="1:23" ht="22.45" customHeight="1">
      <c r="A60" s="151" t="s">
        <v>0</v>
      </c>
      <c r="B60" s="152"/>
      <c r="C60" s="121" t="s">
        <v>26</v>
      </c>
      <c r="D60" s="121" t="s">
        <v>27</v>
      </c>
      <c r="E60" s="121" t="s">
        <v>28</v>
      </c>
      <c r="F60" s="121" t="s">
        <v>29</v>
      </c>
      <c r="G60" s="121" t="s">
        <v>30</v>
      </c>
      <c r="H60" s="121" t="s">
        <v>31</v>
      </c>
      <c r="I60" s="121" t="s">
        <v>32</v>
      </c>
      <c r="J60" s="121" t="s">
        <v>33</v>
      </c>
      <c r="K60" s="121" t="s">
        <v>34</v>
      </c>
      <c r="L60" s="121" t="s">
        <v>35</v>
      </c>
      <c r="M60" s="121" t="s">
        <v>36</v>
      </c>
      <c r="N60" s="121" t="s">
        <v>37</v>
      </c>
      <c r="O60" s="121" t="s">
        <v>38</v>
      </c>
      <c r="P60" s="121" t="s">
        <v>66</v>
      </c>
      <c r="Q60" s="122" t="s">
        <v>71</v>
      </c>
      <c r="R60" s="122" t="s">
        <v>81</v>
      </c>
      <c r="S60" s="122" t="s">
        <v>85</v>
      </c>
      <c r="T60" s="122" t="s">
        <v>87</v>
      </c>
      <c r="U60" s="122" t="s">
        <v>88</v>
      </c>
      <c r="V60" s="122" t="s">
        <v>89</v>
      </c>
    </row>
    <row r="61" spans="1:23">
      <c r="A61" s="153" t="s">
        <v>2</v>
      </c>
      <c r="B61" s="10" t="s">
        <v>21</v>
      </c>
      <c r="C61" s="18">
        <f>(D4-C4)/C4*100</f>
        <v>-8.1451969898185048</v>
      </c>
      <c r="D61" s="18">
        <f t="shared" ref="D61:T61" si="112">(E4-D4)/D4*100</f>
        <v>-11.036144578313253</v>
      </c>
      <c r="E61" s="18">
        <f t="shared" si="112"/>
        <v>-1.8418201516793065</v>
      </c>
      <c r="F61" s="18">
        <f t="shared" si="112"/>
        <v>1.6556291390728477</v>
      </c>
      <c r="G61" s="18">
        <f t="shared" si="112"/>
        <v>-3.2573289902280131</v>
      </c>
      <c r="H61" s="18">
        <f t="shared" si="112"/>
        <v>-10.044893378226712</v>
      </c>
      <c r="I61" s="18">
        <f t="shared" si="112"/>
        <v>-6.487835308796007</v>
      </c>
      <c r="J61" s="18">
        <f t="shared" si="112"/>
        <v>-7.071380920613743</v>
      </c>
      <c r="K61" s="18">
        <f t="shared" si="112"/>
        <v>-18.664752333094043</v>
      </c>
      <c r="L61" s="18">
        <f t="shared" si="112"/>
        <v>11.297440423654017</v>
      </c>
      <c r="M61" s="18">
        <f t="shared" si="112"/>
        <v>-11.498810467882633</v>
      </c>
      <c r="N61" s="18">
        <f t="shared" si="112"/>
        <v>-5.8243727598566313</v>
      </c>
      <c r="O61" s="18">
        <f t="shared" si="112"/>
        <v>9.5147478591817325E-2</v>
      </c>
      <c r="P61" s="18">
        <f t="shared" si="112"/>
        <v>2.7566539923954374</v>
      </c>
      <c r="Q61" s="18">
        <f t="shared" si="112"/>
        <v>-1.572617946345976</v>
      </c>
      <c r="R61" s="18">
        <f t="shared" si="112"/>
        <v>-0.93984962406015038</v>
      </c>
      <c r="S61" s="18">
        <f t="shared" si="112"/>
        <v>-2.3719165085388996</v>
      </c>
      <c r="T61" s="18">
        <f t="shared" si="112"/>
        <v>-5.2478134110787176</v>
      </c>
      <c r="U61" s="18">
        <f t="shared" ref="U61:U66" si="113">(U4-C4)/C4*100</f>
        <v>-56.83930942895087</v>
      </c>
      <c r="V61" s="18">
        <f t="shared" ref="V61:V76" si="114">(U4-L4)/L4*100</f>
        <v>-13.945278022947926</v>
      </c>
    </row>
    <row r="62" spans="1:23">
      <c r="A62" s="142"/>
      <c r="B62" s="9" t="s">
        <v>22</v>
      </c>
      <c r="C62" s="19">
        <f t="shared" ref="C62:T76" si="115">(D5-C5)/C5*100</f>
        <v>-1.5569042699724518</v>
      </c>
      <c r="D62" s="19">
        <f t="shared" si="115"/>
        <v>-2.6173683773278009</v>
      </c>
      <c r="E62" s="19">
        <f t="shared" si="115"/>
        <v>-3.3468482423883219</v>
      </c>
      <c r="F62" s="19">
        <f t="shared" si="115"/>
        <v>-1.7225440507658074</v>
      </c>
      <c r="G62" s="19">
        <f t="shared" si="115"/>
        <v>-1.0460636713856917</v>
      </c>
      <c r="H62" s="19">
        <f t="shared" si="115"/>
        <v>-1.6862359201689103</v>
      </c>
      <c r="I62" s="19">
        <f t="shared" si="115"/>
        <v>-3.6620799564651239</v>
      </c>
      <c r="J62" s="19">
        <f t="shared" si="115"/>
        <v>-3.2631446223679235</v>
      </c>
      <c r="K62" s="19">
        <f t="shared" si="115"/>
        <v>-10.244779854539766</v>
      </c>
      <c r="L62" s="19">
        <f t="shared" si="115"/>
        <v>5.7947779617205422</v>
      </c>
      <c r="M62" s="19">
        <f t="shared" si="115"/>
        <v>-10.424364880223576</v>
      </c>
      <c r="N62" s="19">
        <f t="shared" si="115"/>
        <v>-3.5226332403689971</v>
      </c>
      <c r="O62" s="19">
        <f t="shared" si="115"/>
        <v>-3.7573539689195545</v>
      </c>
      <c r="P62" s="19">
        <f t="shared" si="115"/>
        <v>-2.1408201526233794</v>
      </c>
      <c r="Q62" s="19">
        <f t="shared" si="115"/>
        <v>2.1471792554016771</v>
      </c>
      <c r="R62" s="19">
        <f t="shared" si="115"/>
        <v>-1.0480505071851225</v>
      </c>
      <c r="S62" s="19">
        <f t="shared" si="115"/>
        <v>-3.6966837296528894</v>
      </c>
      <c r="T62" s="19">
        <f t="shared" si="115"/>
        <v>0.37491857128996936</v>
      </c>
      <c r="U62" s="19">
        <f t="shared" si="113"/>
        <v>-37.6553891184573</v>
      </c>
      <c r="V62" s="19">
        <f t="shared" si="114"/>
        <v>-15.867096511864309</v>
      </c>
    </row>
    <row r="63" spans="1:23">
      <c r="A63" s="141" t="s">
        <v>6</v>
      </c>
      <c r="B63" s="10" t="s">
        <v>21</v>
      </c>
      <c r="C63" s="18">
        <f t="shared" si="115"/>
        <v>19.148936170212767</v>
      </c>
      <c r="D63" s="18">
        <f t="shared" si="115"/>
        <v>9.2857142857142865</v>
      </c>
      <c r="E63" s="18">
        <f t="shared" si="115"/>
        <v>-3.2679738562091507</v>
      </c>
      <c r="F63" s="18">
        <f t="shared" si="115"/>
        <v>-12.837837837837837</v>
      </c>
      <c r="G63" s="18">
        <f t="shared" si="115"/>
        <v>-1.5503875968992249</v>
      </c>
      <c r="H63" s="18">
        <f t="shared" si="115"/>
        <v>1.9685039370078741</v>
      </c>
      <c r="I63" s="18">
        <f t="shared" si="115"/>
        <v>-23.166023166023166</v>
      </c>
      <c r="J63" s="18">
        <f t="shared" si="115"/>
        <v>17.587939698492463</v>
      </c>
      <c r="K63" s="18">
        <f t="shared" si="115"/>
        <v>-35.042735042735039</v>
      </c>
      <c r="L63" s="18">
        <f t="shared" si="115"/>
        <v>21.052631578947366</v>
      </c>
      <c r="M63" s="18">
        <f t="shared" si="115"/>
        <v>-14.673913043478262</v>
      </c>
      <c r="N63" s="18">
        <f t="shared" si="115"/>
        <v>-4.4585987261146496</v>
      </c>
      <c r="O63" s="18">
        <f t="shared" si="115"/>
        <v>6.666666666666667</v>
      </c>
      <c r="P63" s="18">
        <f t="shared" si="115"/>
        <v>13.750000000000002</v>
      </c>
      <c r="Q63" s="18">
        <f t="shared" si="115"/>
        <v>-16.483516483516482</v>
      </c>
      <c r="R63" s="18">
        <f t="shared" si="115"/>
        <v>-1.3157894736842104</v>
      </c>
      <c r="S63" s="18">
        <f t="shared" si="115"/>
        <v>-1.3333333333333335</v>
      </c>
      <c r="T63" s="18">
        <f t="shared" si="115"/>
        <v>12.837837837837837</v>
      </c>
      <c r="U63" s="18">
        <f t="shared" si="113"/>
        <v>-28.936170212765955</v>
      </c>
      <c r="V63" s="18">
        <f t="shared" si="114"/>
        <v>9.8684210526315788</v>
      </c>
    </row>
    <row r="64" spans="1:23">
      <c r="A64" s="142"/>
      <c r="B64" s="9" t="s">
        <v>22</v>
      </c>
      <c r="C64" s="19">
        <f t="shared" si="115"/>
        <v>41.327218775289992</v>
      </c>
      <c r="D64" s="19">
        <f t="shared" si="115"/>
        <v>-13.275434243176178</v>
      </c>
      <c r="E64" s="19">
        <f t="shared" si="115"/>
        <v>-1.7827665896335425</v>
      </c>
      <c r="F64" s="19">
        <f t="shared" si="115"/>
        <v>-10.151260504201682</v>
      </c>
      <c r="G64" s="19">
        <f t="shared" si="115"/>
        <v>5.4121461528868942</v>
      </c>
      <c r="H64" s="19">
        <f t="shared" si="115"/>
        <v>-1.1711818289364722</v>
      </c>
      <c r="I64" s="19">
        <f t="shared" si="115"/>
        <v>-3.076370600909744</v>
      </c>
      <c r="J64" s="19">
        <f t="shared" si="115"/>
        <v>12.251451154748674</v>
      </c>
      <c r="K64" s="19">
        <f t="shared" si="115"/>
        <v>-22.334690284959841</v>
      </c>
      <c r="L64" s="19">
        <f t="shared" si="115"/>
        <v>0.82164612551352878</v>
      </c>
      <c r="M64" s="19">
        <f t="shared" si="115"/>
        <v>-11.339047351412111</v>
      </c>
      <c r="N64" s="19">
        <f t="shared" si="115"/>
        <v>-2.519809825673534</v>
      </c>
      <c r="O64" s="19">
        <f t="shared" si="115"/>
        <v>-3.9993496992358968</v>
      </c>
      <c r="P64" s="19">
        <f t="shared" si="115"/>
        <v>16.409822184589331</v>
      </c>
      <c r="Q64" s="19">
        <f t="shared" si="115"/>
        <v>-2.9095141111434391E-2</v>
      </c>
      <c r="R64" s="19">
        <f t="shared" si="115"/>
        <v>-3.8707799767171127</v>
      </c>
      <c r="S64" s="19">
        <f t="shared" si="115"/>
        <v>-0.16651528913109295</v>
      </c>
      <c r="T64" s="19">
        <f t="shared" si="115"/>
        <v>-5.8377558756633814</v>
      </c>
      <c r="U64" s="19">
        <f t="shared" si="113"/>
        <v>-16.239546803345021</v>
      </c>
      <c r="V64" s="19">
        <f t="shared" si="114"/>
        <v>-12.027199320016999</v>
      </c>
    </row>
    <row r="65" spans="1:22">
      <c r="A65" s="141" t="s">
        <v>3</v>
      </c>
      <c r="B65" s="10" t="s">
        <v>21</v>
      </c>
      <c r="C65" s="18">
        <f t="shared" si="115"/>
        <v>1.1409395973154361</v>
      </c>
      <c r="D65" s="18">
        <f t="shared" si="115"/>
        <v>0.79628400796284016</v>
      </c>
      <c r="E65" s="18">
        <f t="shared" si="115"/>
        <v>9.67741935483871</v>
      </c>
      <c r="F65" s="18">
        <f t="shared" si="115"/>
        <v>1.7406962785114044</v>
      </c>
      <c r="G65" s="18">
        <f t="shared" si="115"/>
        <v>-7.2566371681415927</v>
      </c>
      <c r="H65" s="18">
        <f t="shared" si="115"/>
        <v>-6.4885496183206106</v>
      </c>
      <c r="I65" s="18">
        <f t="shared" si="115"/>
        <v>-3.4693877551020407</v>
      </c>
      <c r="J65" s="18">
        <f t="shared" si="115"/>
        <v>-10.14799154334038</v>
      </c>
      <c r="K65" s="18">
        <f t="shared" si="115"/>
        <v>17.333333333333336</v>
      </c>
      <c r="L65" s="18">
        <f t="shared" si="115"/>
        <v>-15.909090909090908</v>
      </c>
      <c r="M65" s="18">
        <f t="shared" si="115"/>
        <v>3.1796502384737675</v>
      </c>
      <c r="N65" s="18">
        <f t="shared" si="115"/>
        <v>-11.941448382126348</v>
      </c>
      <c r="O65" s="18">
        <f t="shared" si="115"/>
        <v>1.0498687664041995</v>
      </c>
      <c r="P65" s="18">
        <f t="shared" si="115"/>
        <v>-0.60606060606060608</v>
      </c>
      <c r="Q65" s="18">
        <f t="shared" si="115"/>
        <v>-2.9616724738675959</v>
      </c>
      <c r="R65" s="18">
        <f t="shared" si="115"/>
        <v>-0.44883303411131059</v>
      </c>
      <c r="S65" s="18">
        <f t="shared" si="115"/>
        <v>-3.6970243462578898</v>
      </c>
      <c r="T65" s="18">
        <f t="shared" si="115"/>
        <v>-8.7078651685393265</v>
      </c>
      <c r="U65" s="18">
        <f t="shared" si="113"/>
        <v>-34.563758389261743</v>
      </c>
      <c r="V65" s="18">
        <f t="shared" si="114"/>
        <v>-34.826203208556151</v>
      </c>
    </row>
    <row r="66" spans="1:22">
      <c r="A66" s="142"/>
      <c r="B66" s="9" t="s">
        <v>22</v>
      </c>
      <c r="C66" s="19">
        <f t="shared" si="115"/>
        <v>5.7485901400764057</v>
      </c>
      <c r="D66" s="19">
        <f t="shared" si="115"/>
        <v>-8.7758963898650801</v>
      </c>
      <c r="E66" s="19">
        <f t="shared" si="115"/>
        <v>17.120150862068968</v>
      </c>
      <c r="F66" s="19">
        <f t="shared" si="115"/>
        <v>6.0517538815411154</v>
      </c>
      <c r="G66" s="19">
        <f t="shared" si="115"/>
        <v>-2.0127532208389365</v>
      </c>
      <c r="H66" s="19">
        <f t="shared" si="115"/>
        <v>1.5117977776794014</v>
      </c>
      <c r="I66" s="19">
        <f t="shared" si="115"/>
        <v>-3.5673011927345675</v>
      </c>
      <c r="J66" s="19">
        <f t="shared" si="115"/>
        <v>8.2170717919728666</v>
      </c>
      <c r="K66" s="19">
        <f t="shared" si="115"/>
        <v>26.738962368624502</v>
      </c>
      <c r="L66" s="19">
        <f t="shared" si="115"/>
        <v>-17.762463729886573</v>
      </c>
      <c r="M66" s="19">
        <f t="shared" si="115"/>
        <v>-2.9770257808427889</v>
      </c>
      <c r="N66" s="19">
        <f t="shared" si="115"/>
        <v>-2.7295080273570678</v>
      </c>
      <c r="O66" s="19">
        <f t="shared" si="115"/>
        <v>-1.0684850029739144</v>
      </c>
      <c r="P66" s="19">
        <f t="shared" si="115"/>
        <v>-4.0602924441199839</v>
      </c>
      <c r="Q66" s="19">
        <f t="shared" si="115"/>
        <v>-0.89745311311042486</v>
      </c>
      <c r="R66" s="19">
        <f t="shared" si="115"/>
        <v>-0.5397348750028228</v>
      </c>
      <c r="S66" s="19">
        <f t="shared" si="115"/>
        <v>1.6370737023750057</v>
      </c>
      <c r="T66" s="19">
        <f t="shared" si="115"/>
        <v>-3.3375779103277261</v>
      </c>
      <c r="U66" s="19">
        <f t="shared" si="113"/>
        <v>12.44834844980379</v>
      </c>
      <c r="V66" s="19">
        <f t="shared" si="114"/>
        <v>-28.664930097599576</v>
      </c>
    </row>
    <row r="67" spans="1:22">
      <c r="A67" s="141" t="s">
        <v>4</v>
      </c>
      <c r="B67" s="10" t="s">
        <v>21</v>
      </c>
      <c r="C67" s="18" t="s">
        <v>72</v>
      </c>
      <c r="D67" s="18" t="s">
        <v>72</v>
      </c>
      <c r="E67" s="18" t="s">
        <v>72</v>
      </c>
      <c r="F67" s="18">
        <f t="shared" si="115"/>
        <v>107.46268656716418</v>
      </c>
      <c r="G67" s="18">
        <f t="shared" si="115"/>
        <v>-37.410071942446045</v>
      </c>
      <c r="H67" s="18">
        <f t="shared" si="115"/>
        <v>39.080459770114942</v>
      </c>
      <c r="I67" s="18">
        <f t="shared" si="115"/>
        <v>-9.9173553719008272</v>
      </c>
      <c r="J67" s="18">
        <f t="shared" si="115"/>
        <v>67.889908256880744</v>
      </c>
      <c r="K67" s="18">
        <f t="shared" si="115"/>
        <v>29.508196721311474</v>
      </c>
      <c r="L67" s="18">
        <f t="shared" si="115"/>
        <v>-18.565400843881857</v>
      </c>
      <c r="M67" s="18">
        <f t="shared" si="115"/>
        <v>-6.2176165803108807</v>
      </c>
      <c r="N67" s="18">
        <f t="shared" si="115"/>
        <v>-7.7348066298342539</v>
      </c>
      <c r="O67" s="18">
        <f t="shared" si="115"/>
        <v>4.1916167664670656</v>
      </c>
      <c r="P67" s="18">
        <f t="shared" si="115"/>
        <v>-8.6206896551724146</v>
      </c>
      <c r="Q67" s="18">
        <f t="shared" si="115"/>
        <v>-7.5471698113207548</v>
      </c>
      <c r="R67" s="18">
        <f t="shared" si="115"/>
        <v>21.088435374149661</v>
      </c>
      <c r="S67" s="18">
        <f t="shared" si="115"/>
        <v>-19.101123595505616</v>
      </c>
      <c r="T67" s="18">
        <f t="shared" si="115"/>
        <v>-18.055555555555554</v>
      </c>
      <c r="U67" s="18" t="s">
        <v>72</v>
      </c>
      <c r="V67" s="18">
        <f t="shared" si="114"/>
        <v>-50.210970464135016</v>
      </c>
    </row>
    <row r="68" spans="1:22">
      <c r="A68" s="142"/>
      <c r="B68" s="9" t="s">
        <v>22</v>
      </c>
      <c r="C68" s="19" t="s">
        <v>72</v>
      </c>
      <c r="D68" s="19" t="s">
        <v>72</v>
      </c>
      <c r="E68" s="19" t="s">
        <v>72</v>
      </c>
      <c r="F68" s="19">
        <f t="shared" si="115"/>
        <v>151.93798449612405</v>
      </c>
      <c r="G68" s="19">
        <f t="shared" si="115"/>
        <v>-21.252747252747252</v>
      </c>
      <c r="H68" s="19">
        <f t="shared" si="115"/>
        <v>6.5587496511303387</v>
      </c>
      <c r="I68" s="19">
        <f t="shared" si="115"/>
        <v>20.508119434258774</v>
      </c>
      <c r="J68" s="19">
        <f t="shared" si="115"/>
        <v>67.746142143012392</v>
      </c>
      <c r="K68" s="19">
        <f t="shared" si="115"/>
        <v>48.069448043534599</v>
      </c>
      <c r="L68" s="19">
        <f t="shared" si="115"/>
        <v>-20.196009800490025</v>
      </c>
      <c r="M68" s="19">
        <f t="shared" si="115"/>
        <v>-6.9188596491228074</v>
      </c>
      <c r="N68" s="19">
        <f t="shared" si="115"/>
        <v>-3.1452467899634824</v>
      </c>
      <c r="O68" s="19">
        <f t="shared" si="115"/>
        <v>3.8433471174896621</v>
      </c>
      <c r="P68" s="19">
        <f t="shared" si="115"/>
        <v>-3.2091824783321621</v>
      </c>
      <c r="Q68" s="19">
        <f t="shared" si="115"/>
        <v>-5.6631171345595348</v>
      </c>
      <c r="R68" s="19">
        <f t="shared" si="115"/>
        <v>4.18163160595177</v>
      </c>
      <c r="S68" s="19">
        <f t="shared" si="115"/>
        <v>-11.745875400147748</v>
      </c>
      <c r="T68" s="19">
        <f t="shared" ref="T68:T76" si="116">(U11-T11)/T11*100</f>
        <v>-20.717075892857142</v>
      </c>
      <c r="U68" s="19" t="s">
        <v>72</v>
      </c>
      <c r="V68" s="19">
        <f t="shared" si="114"/>
        <v>-50.271263563178159</v>
      </c>
    </row>
    <row r="69" spans="1:22">
      <c r="A69" s="141" t="s">
        <v>5</v>
      </c>
      <c r="B69" s="10" t="s">
        <v>21</v>
      </c>
      <c r="C69" s="18">
        <f t="shared" si="115"/>
        <v>-0.65645514223194745</v>
      </c>
      <c r="D69" s="18">
        <f t="shared" si="115"/>
        <v>-6.2995594713656384</v>
      </c>
      <c r="E69" s="18">
        <f t="shared" si="115"/>
        <v>-25.858015984955333</v>
      </c>
      <c r="F69" s="18">
        <f t="shared" si="115"/>
        <v>-20.291693088142043</v>
      </c>
      <c r="G69" s="18">
        <f t="shared" si="115"/>
        <v>7.3190135242641219</v>
      </c>
      <c r="H69" s="18">
        <f t="shared" si="115"/>
        <v>-17.420311341734617</v>
      </c>
      <c r="I69" s="18">
        <f t="shared" si="115"/>
        <v>-8.5278276481149007</v>
      </c>
      <c r="J69" s="18">
        <f t="shared" si="115"/>
        <v>-24.337585868498529</v>
      </c>
      <c r="K69" s="18">
        <f t="shared" si="115"/>
        <v>-8.9494163424124515</v>
      </c>
      <c r="L69" s="18">
        <f t="shared" si="115"/>
        <v>-15.527065527065528</v>
      </c>
      <c r="M69" s="18">
        <f t="shared" si="115"/>
        <v>8.6003372681281629</v>
      </c>
      <c r="N69" s="18">
        <f t="shared" si="115"/>
        <v>-15.683229813664596</v>
      </c>
      <c r="O69" s="18">
        <f t="shared" si="115"/>
        <v>-3.4990791896869244</v>
      </c>
      <c r="P69" s="18">
        <f t="shared" si="115"/>
        <v>-0.76335877862595414</v>
      </c>
      <c r="Q69" s="18">
        <f t="shared" si="115"/>
        <v>-0.57692307692307698</v>
      </c>
      <c r="R69" s="18">
        <f t="shared" si="115"/>
        <v>9.8646034816247585</v>
      </c>
      <c r="S69" s="18">
        <f t="shared" si="115"/>
        <v>1.4084507042253522</v>
      </c>
      <c r="T69" s="18">
        <f t="shared" si="116"/>
        <v>3.125</v>
      </c>
      <c r="U69" s="18">
        <f t="shared" ref="U69:U76" si="117">(U12-C12)/C12*100</f>
        <v>-74.004376367614881</v>
      </c>
      <c r="V69" s="18">
        <f t="shared" si="114"/>
        <v>-15.384615384615385</v>
      </c>
    </row>
    <row r="70" spans="1:22">
      <c r="A70" s="142"/>
      <c r="B70" s="9" t="s">
        <v>22</v>
      </c>
      <c r="C70" s="19">
        <f t="shared" si="115"/>
        <v>3.0360757233003932</v>
      </c>
      <c r="D70" s="19">
        <f t="shared" si="115"/>
        <v>-11.42101918188121</v>
      </c>
      <c r="E70" s="19">
        <f t="shared" si="115"/>
        <v>-20.331023236852833</v>
      </c>
      <c r="F70" s="19">
        <f t="shared" si="115"/>
        <v>-18.347422068485582</v>
      </c>
      <c r="G70" s="19">
        <f t="shared" si="115"/>
        <v>7.3747273957837214</v>
      </c>
      <c r="H70" s="19">
        <f t="shared" si="115"/>
        <v>-11.705381113575347</v>
      </c>
      <c r="I70" s="19">
        <f t="shared" si="115"/>
        <v>-10.174241823325666</v>
      </c>
      <c r="J70" s="19">
        <f t="shared" si="115"/>
        <v>-14.499749801312808</v>
      </c>
      <c r="K70" s="19">
        <f t="shared" si="115"/>
        <v>9.8667676524253789</v>
      </c>
      <c r="L70" s="19">
        <f t="shared" si="115"/>
        <v>-23.444991069470124</v>
      </c>
      <c r="M70" s="19">
        <f t="shared" si="115"/>
        <v>-4.2978183455445951</v>
      </c>
      <c r="N70" s="19">
        <f t="shared" si="115"/>
        <v>-2.3052906205893677</v>
      </c>
      <c r="O70" s="19">
        <f t="shared" si="115"/>
        <v>-1.7511601435951318</v>
      </c>
      <c r="P70" s="19">
        <f t="shared" si="115"/>
        <v>-1.537296141163889</v>
      </c>
      <c r="Q70" s="19">
        <f t="shared" si="115"/>
        <v>-0.78743720867086031</v>
      </c>
      <c r="R70" s="19">
        <f t="shared" si="115"/>
        <v>-2.9557998449117369</v>
      </c>
      <c r="S70" s="19">
        <f t="shared" si="115"/>
        <v>9.513513513513514</v>
      </c>
      <c r="T70" s="19">
        <f t="shared" si="116"/>
        <v>7.3694149963517752</v>
      </c>
      <c r="U70" s="19">
        <f t="shared" si="117"/>
        <v>-62.769377306822236</v>
      </c>
      <c r="V70" s="19">
        <f t="shared" si="114"/>
        <v>-21.611882305016763</v>
      </c>
    </row>
    <row r="71" spans="1:22">
      <c r="A71" s="141" t="s">
        <v>1</v>
      </c>
      <c r="B71" s="10" t="s">
        <v>21</v>
      </c>
      <c r="C71" s="18">
        <f t="shared" si="115"/>
        <v>3.6222509702457955</v>
      </c>
      <c r="D71" s="18">
        <f t="shared" si="115"/>
        <v>-11.235955056179774</v>
      </c>
      <c r="E71" s="18">
        <f t="shared" si="115"/>
        <v>-8.8607594936708853</v>
      </c>
      <c r="F71" s="18">
        <f t="shared" si="115"/>
        <v>-10.956790123456789</v>
      </c>
      <c r="G71" s="18">
        <f t="shared" si="115"/>
        <v>2.2530329289428077</v>
      </c>
      <c r="H71" s="18">
        <f t="shared" si="115"/>
        <v>-10.847457627118644</v>
      </c>
      <c r="I71" s="18">
        <f t="shared" si="115"/>
        <v>-14.068441064638785</v>
      </c>
      <c r="J71" s="18">
        <f t="shared" si="115"/>
        <v>-22.566371681415927</v>
      </c>
      <c r="K71" s="18">
        <f t="shared" si="115"/>
        <v>7.4285714285714288</v>
      </c>
      <c r="L71" s="18">
        <f t="shared" si="115"/>
        <v>-10.106382978723403</v>
      </c>
      <c r="M71" s="18">
        <f t="shared" si="115"/>
        <v>-2.3668639053254439</v>
      </c>
      <c r="N71" s="18">
        <f t="shared" si="115"/>
        <v>-2.7272727272727271</v>
      </c>
      <c r="O71" s="18">
        <f t="shared" si="115"/>
        <v>-10.59190031152648</v>
      </c>
      <c r="P71" s="18">
        <f t="shared" si="115"/>
        <v>6.2717770034843205</v>
      </c>
      <c r="Q71" s="18">
        <f t="shared" si="115"/>
        <v>-10.163934426229508</v>
      </c>
      <c r="R71" s="18">
        <f t="shared" si="115"/>
        <v>8.0291970802919703</v>
      </c>
      <c r="S71" s="18">
        <f t="shared" si="115"/>
        <v>11.486486486486488</v>
      </c>
      <c r="T71" s="18">
        <f t="shared" si="116"/>
        <v>-6.0606060606060606</v>
      </c>
      <c r="U71" s="18">
        <f t="shared" si="117"/>
        <v>-59.896507115135833</v>
      </c>
      <c r="V71" s="18">
        <f t="shared" si="114"/>
        <v>-17.553191489361701</v>
      </c>
    </row>
    <row r="72" spans="1:22">
      <c r="A72" s="142"/>
      <c r="B72" s="9" t="s">
        <v>22</v>
      </c>
      <c r="C72" s="19">
        <f t="shared" si="115"/>
        <v>3.9329199970120263</v>
      </c>
      <c r="D72" s="19">
        <f t="shared" si="115"/>
        <v>-9.3075070974233665</v>
      </c>
      <c r="E72" s="19">
        <f t="shared" si="115"/>
        <v>-5.2660775844989498</v>
      </c>
      <c r="F72" s="19">
        <f t="shared" si="115"/>
        <v>-0.19240421616195413</v>
      </c>
      <c r="G72" s="19">
        <f t="shared" si="115"/>
        <v>-5.0959684854580498</v>
      </c>
      <c r="H72" s="19">
        <f t="shared" si="115"/>
        <v>2.1593217345226527</v>
      </c>
      <c r="I72" s="19">
        <f t="shared" si="115"/>
        <v>-10.823427706937542</v>
      </c>
      <c r="J72" s="19">
        <f t="shared" si="115"/>
        <v>-0.45077795550385341</v>
      </c>
      <c r="K72" s="19">
        <f t="shared" si="115"/>
        <v>0.62810400233713115</v>
      </c>
      <c r="L72" s="19">
        <f t="shared" si="115"/>
        <v>-10.41273527846325</v>
      </c>
      <c r="M72" s="19">
        <f t="shared" si="115"/>
        <v>-14.307318390494196</v>
      </c>
      <c r="N72" s="19">
        <f t="shared" si="115"/>
        <v>-2.6408672633303922</v>
      </c>
      <c r="O72" s="19">
        <f t="shared" si="115"/>
        <v>-1.0163785848384799</v>
      </c>
      <c r="P72" s="19">
        <f t="shared" si="115"/>
        <v>3.6625245258338781</v>
      </c>
      <c r="Q72" s="19">
        <f t="shared" si="115"/>
        <v>-0.37854889589905361</v>
      </c>
      <c r="R72" s="19">
        <f t="shared" si="115"/>
        <v>0.3419886003799873</v>
      </c>
      <c r="S72" s="19">
        <f t="shared" si="115"/>
        <v>-1.8871497096692755</v>
      </c>
      <c r="T72" s="19">
        <f t="shared" si="116"/>
        <v>-3.4480540366677386</v>
      </c>
      <c r="U72" s="19">
        <f t="shared" si="117"/>
        <v>-43.941883917233135</v>
      </c>
      <c r="V72" s="19">
        <f t="shared" si="114"/>
        <v>-27.376977790680794</v>
      </c>
    </row>
    <row r="73" spans="1:22">
      <c r="A73" s="143" t="s">
        <v>7</v>
      </c>
      <c r="B73" s="10" t="s">
        <v>21</v>
      </c>
      <c r="C73" s="18">
        <f t="shared" si="115"/>
        <v>-12.962962962962962</v>
      </c>
      <c r="D73" s="18">
        <f t="shared" si="115"/>
        <v>14.893617021276595</v>
      </c>
      <c r="E73" s="18">
        <f t="shared" si="115"/>
        <v>3.7037037037037033</v>
      </c>
      <c r="F73" s="18">
        <f t="shared" si="115"/>
        <v>-10.714285714285714</v>
      </c>
      <c r="G73" s="18">
        <f t="shared" si="115"/>
        <v>-30</v>
      </c>
      <c r="H73" s="18">
        <f t="shared" si="115"/>
        <v>8.5714285714285712</v>
      </c>
      <c r="I73" s="18">
        <f t="shared" si="115"/>
        <v>-10.526315789473683</v>
      </c>
      <c r="J73" s="18">
        <f t="shared" si="115"/>
        <v>-8.8235294117647065</v>
      </c>
      <c r="K73" s="18">
        <f t="shared" si="115"/>
        <v>-41.935483870967744</v>
      </c>
      <c r="L73" s="18">
        <f t="shared" si="115"/>
        <v>83.333333333333343</v>
      </c>
      <c r="M73" s="18">
        <f t="shared" si="115"/>
        <v>-18.181818181818183</v>
      </c>
      <c r="N73" s="18">
        <f t="shared" si="115"/>
        <v>-3.7037037037037033</v>
      </c>
      <c r="O73" s="18">
        <f t="shared" si="115"/>
        <v>11.538461538461538</v>
      </c>
      <c r="P73" s="18">
        <f t="shared" si="115"/>
        <v>13.793103448275861</v>
      </c>
      <c r="Q73" s="18">
        <f t="shared" si="115"/>
        <v>-54.54545454545454</v>
      </c>
      <c r="R73" s="18">
        <f t="shared" si="115"/>
        <v>53.333333333333336</v>
      </c>
      <c r="S73" s="18">
        <f t="shared" si="115"/>
        <v>69.565217391304344</v>
      </c>
      <c r="T73" s="18">
        <f t="shared" si="116"/>
        <v>-12.820512820512819</v>
      </c>
      <c r="U73" s="18">
        <f t="shared" si="117"/>
        <v>-37.037037037037038</v>
      </c>
      <c r="V73" s="18">
        <f t="shared" si="114"/>
        <v>88.888888888888886</v>
      </c>
    </row>
    <row r="74" spans="1:22">
      <c r="A74" s="142"/>
      <c r="B74" s="9" t="s">
        <v>22</v>
      </c>
      <c r="C74" s="19">
        <f t="shared" si="115"/>
        <v>41.011743450767838</v>
      </c>
      <c r="D74" s="19">
        <f t="shared" si="115"/>
        <v>-36.64317745035234</v>
      </c>
      <c r="E74" s="19">
        <f t="shared" si="115"/>
        <v>-4.4489383215369056</v>
      </c>
      <c r="F74" s="19">
        <f t="shared" si="115"/>
        <v>-7.6190476190476195</v>
      </c>
      <c r="G74" s="19">
        <f t="shared" si="115"/>
        <v>5.1546391752577314</v>
      </c>
      <c r="H74" s="19">
        <f t="shared" si="115"/>
        <v>14.270152505446623</v>
      </c>
      <c r="I74" s="19">
        <f t="shared" si="115"/>
        <v>-10.676835081029552</v>
      </c>
      <c r="J74" s="19">
        <f t="shared" si="115"/>
        <v>28.281750266808963</v>
      </c>
      <c r="K74" s="19">
        <f t="shared" si="115"/>
        <v>-29.950083194675543</v>
      </c>
      <c r="L74" s="19">
        <f t="shared" si="115"/>
        <v>-2.2565320665083135</v>
      </c>
      <c r="M74" s="19">
        <f t="shared" si="115"/>
        <v>55.042527339003641</v>
      </c>
      <c r="N74" s="19">
        <f t="shared" si="115"/>
        <v>-25</v>
      </c>
      <c r="O74" s="19">
        <f t="shared" si="115"/>
        <v>-4.3887147335423196</v>
      </c>
      <c r="P74" s="19">
        <f t="shared" si="115"/>
        <v>-0.32786885245901637</v>
      </c>
      <c r="Q74" s="19">
        <f t="shared" si="115"/>
        <v>19.407894736842106</v>
      </c>
      <c r="R74" s="19">
        <f t="shared" si="115"/>
        <v>-5.9687786960514231</v>
      </c>
      <c r="S74" s="19">
        <f t="shared" si="115"/>
        <v>22.16796875</v>
      </c>
      <c r="T74" s="19">
        <f t="shared" si="116"/>
        <v>8.5531574740207841</v>
      </c>
      <c r="U74" s="19">
        <f t="shared" si="117"/>
        <v>22.673893405600722</v>
      </c>
      <c r="V74" s="19">
        <f t="shared" si="114"/>
        <v>61.282660332541575</v>
      </c>
    </row>
    <row r="75" spans="1:22">
      <c r="A75" s="144" t="s">
        <v>59</v>
      </c>
      <c r="B75" s="10" t="s">
        <v>21</v>
      </c>
      <c r="C75" s="20">
        <f t="shared" si="115"/>
        <v>-1.6347237880496055</v>
      </c>
      <c r="D75" s="20">
        <f t="shared" si="115"/>
        <v>-5.974212034383954</v>
      </c>
      <c r="E75" s="20">
        <f t="shared" si="115"/>
        <v>-6.7194880390065519</v>
      </c>
      <c r="F75" s="20">
        <f t="shared" si="115"/>
        <v>-4.9656974844821953</v>
      </c>
      <c r="G75" s="20">
        <f t="shared" si="115"/>
        <v>-2.561017531797869</v>
      </c>
      <c r="H75" s="20">
        <f t="shared" si="115"/>
        <v>-9.4902099135650015</v>
      </c>
      <c r="I75" s="20">
        <f t="shared" si="115"/>
        <v>-7.7957513155330354</v>
      </c>
      <c r="J75" s="20">
        <f t="shared" si="115"/>
        <v>-10.441767068273093</v>
      </c>
      <c r="K75" s="20">
        <f t="shared" si="115"/>
        <v>-2.9029974038234601</v>
      </c>
      <c r="L75" s="20">
        <f t="shared" si="115"/>
        <v>-6.174039863879436</v>
      </c>
      <c r="M75" s="20">
        <f t="shared" si="115"/>
        <v>-2.7720207253886011</v>
      </c>
      <c r="N75" s="20">
        <f t="shared" si="115"/>
        <v>-9.3791633359978679</v>
      </c>
      <c r="O75" s="20">
        <f t="shared" si="115"/>
        <v>-0.58806233460746848</v>
      </c>
      <c r="P75" s="20">
        <f t="shared" si="115"/>
        <v>1.3901212658976634</v>
      </c>
      <c r="Q75" s="20">
        <f t="shared" si="115"/>
        <v>-4.229871645274212</v>
      </c>
      <c r="R75" s="20">
        <f t="shared" si="115"/>
        <v>2.8936947913493758</v>
      </c>
      <c r="S75" s="20">
        <f t="shared" si="115"/>
        <v>-1.3025458851391356</v>
      </c>
      <c r="T75" s="20">
        <f t="shared" si="116"/>
        <v>-4.8290341931613678</v>
      </c>
      <c r="U75" s="139">
        <f t="shared" si="117"/>
        <v>-55.284667418263808</v>
      </c>
      <c r="V75" s="139">
        <f t="shared" si="114"/>
        <v>-22.873116188624209</v>
      </c>
    </row>
    <row r="76" spans="1:22">
      <c r="A76" s="145"/>
      <c r="B76" s="9" t="s">
        <v>22</v>
      </c>
      <c r="C76" s="21">
        <f t="shared" si="115"/>
        <v>1.3946411062831181</v>
      </c>
      <c r="D76" s="21">
        <f t="shared" si="115"/>
        <v>-5.8170317998795218</v>
      </c>
      <c r="E76" s="21">
        <f t="shared" si="115"/>
        <v>-3.7298548285293496</v>
      </c>
      <c r="F76" s="21">
        <f t="shared" si="115"/>
        <v>-2.4246821629528617</v>
      </c>
      <c r="G76" s="21">
        <f t="shared" si="115"/>
        <v>-0.56830059308721903</v>
      </c>
      <c r="H76" s="21">
        <f t="shared" si="115"/>
        <v>-2.1339220014716704</v>
      </c>
      <c r="I76" s="21">
        <f t="shared" si="115"/>
        <v>-4.637409851158508</v>
      </c>
      <c r="J76" s="21">
        <f t="shared" si="115"/>
        <v>-1.1202327355111525</v>
      </c>
      <c r="K76" s="21">
        <f t="shared" si="115"/>
        <v>-0.82601592147315928</v>
      </c>
      <c r="L76" s="21">
        <f t="shared" si="115"/>
        <v>-4.1680887372013649</v>
      </c>
      <c r="M76" s="21">
        <f t="shared" si="115"/>
        <v>-8.6141655166273416</v>
      </c>
      <c r="N76" s="21">
        <f t="shared" si="115"/>
        <v>-3.2866928472930033</v>
      </c>
      <c r="O76" s="21">
        <f t="shared" si="115"/>
        <v>-2.6912779501962469</v>
      </c>
      <c r="P76" s="21">
        <f t="shared" si="115"/>
        <v>-1.6830780379618313</v>
      </c>
      <c r="Q76" s="21">
        <f t="shared" si="115"/>
        <v>0.91325125546735786</v>
      </c>
      <c r="R76" s="21">
        <f t="shared" si="115"/>
        <v>-0.97321159827430515</v>
      </c>
      <c r="S76" s="21">
        <f t="shared" si="115"/>
        <v>-1.5525835866261397</v>
      </c>
      <c r="T76" s="21">
        <f t="shared" si="116"/>
        <v>-0.63189787542349507</v>
      </c>
      <c r="U76" s="140">
        <f t="shared" si="117"/>
        <v>-35.3353728776327</v>
      </c>
      <c r="V76" s="140">
        <f t="shared" si="114"/>
        <v>-20.784982935153586</v>
      </c>
    </row>
    <row r="77" spans="1:22">
      <c r="A77" s="65" t="s">
        <v>67</v>
      </c>
    </row>
  </sheetData>
  <mergeCells count="40">
    <mergeCell ref="A1:V1"/>
    <mergeCell ref="A2:V2"/>
    <mergeCell ref="A3:B3"/>
    <mergeCell ref="A4:A5"/>
    <mergeCell ref="A6:A7"/>
    <mergeCell ref="A8:A9"/>
    <mergeCell ref="A10:A11"/>
    <mergeCell ref="A12:A13"/>
    <mergeCell ref="A14:A15"/>
    <mergeCell ref="A16:A17"/>
    <mergeCell ref="A18:A19"/>
    <mergeCell ref="A23:A24"/>
    <mergeCell ref="A25:A26"/>
    <mergeCell ref="A27:A28"/>
    <mergeCell ref="A29:A30"/>
    <mergeCell ref="A31:A32"/>
    <mergeCell ref="A48:A49"/>
    <mergeCell ref="A50:A51"/>
    <mergeCell ref="A52:A53"/>
    <mergeCell ref="A54:A55"/>
    <mergeCell ref="A33:A34"/>
    <mergeCell ref="A35:A36"/>
    <mergeCell ref="A37:A38"/>
    <mergeCell ref="A42:A43"/>
    <mergeCell ref="A69:A70"/>
    <mergeCell ref="A71:A72"/>
    <mergeCell ref="A73:A74"/>
    <mergeCell ref="A75:A76"/>
    <mergeCell ref="A21:V21"/>
    <mergeCell ref="A22:B22"/>
    <mergeCell ref="A40:V40"/>
    <mergeCell ref="A41:B41"/>
    <mergeCell ref="A60:B60"/>
    <mergeCell ref="A56:A57"/>
    <mergeCell ref="A61:A62"/>
    <mergeCell ref="A63:A64"/>
    <mergeCell ref="A65:A66"/>
    <mergeCell ref="A67:A68"/>
    <mergeCell ref="A44:A45"/>
    <mergeCell ref="A46:A4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4"/>
  <sheetViews>
    <sheetView workbookViewId="0">
      <selection activeCell="K7" sqref="K7"/>
    </sheetView>
  </sheetViews>
  <sheetFormatPr defaultRowHeight="14.3"/>
  <cols>
    <col min="4" max="6" width="5.875" customWidth="1"/>
    <col min="9" max="10" width="18.875" style="27" customWidth="1"/>
    <col min="11" max="11" width="11.25" bestFit="1" customWidth="1"/>
    <col min="14" max="14" width="20" customWidth="1"/>
    <col min="15" max="15" width="15" customWidth="1"/>
    <col min="16" max="16" width="18.75" style="28" customWidth="1"/>
  </cols>
  <sheetData>
    <row r="1" spans="1:16" ht="14.95" customHeight="1" thickBot="1">
      <c r="A1" s="156" t="s">
        <v>40</v>
      </c>
      <c r="B1" s="157"/>
      <c r="C1" s="157"/>
      <c r="D1" s="157"/>
      <c r="E1" s="157"/>
      <c r="F1" s="157"/>
      <c r="G1" s="42"/>
      <c r="H1" s="26"/>
    </row>
    <row r="2" spans="1:16" ht="19.2" customHeight="1" thickBot="1">
      <c r="A2" s="158" t="s">
        <v>41</v>
      </c>
      <c r="B2" s="159"/>
      <c r="C2" s="43" t="s">
        <v>42</v>
      </c>
      <c r="D2" s="44" t="s">
        <v>43</v>
      </c>
      <c r="E2" s="44" t="s">
        <v>44</v>
      </c>
      <c r="F2" s="45" t="s">
        <v>45</v>
      </c>
      <c r="G2" s="42"/>
      <c r="H2" s="26"/>
    </row>
    <row r="3" spans="1:16" ht="26.5" customHeight="1" thickBot="1">
      <c r="A3" s="160" t="s">
        <v>46</v>
      </c>
      <c r="B3" s="46" t="s">
        <v>47</v>
      </c>
      <c r="C3" s="47">
        <v>2283</v>
      </c>
      <c r="D3" s="48">
        <v>1.3080171193830605</v>
      </c>
      <c r="E3" s="48">
        <v>1.3080171193830605</v>
      </c>
      <c r="F3" s="49">
        <v>1.3080171193830605</v>
      </c>
      <c r="G3" s="42"/>
      <c r="H3" s="26"/>
      <c r="I3" s="163" t="s">
        <v>2</v>
      </c>
      <c r="J3" s="41" t="s">
        <v>48</v>
      </c>
      <c r="K3" s="29">
        <f>C4</f>
        <v>112151</v>
      </c>
      <c r="N3" s="163" t="s">
        <v>2</v>
      </c>
      <c r="O3" s="41" t="s">
        <v>49</v>
      </c>
      <c r="P3" s="29">
        <f>C39</f>
        <v>1081</v>
      </c>
    </row>
    <row r="4" spans="1:16" ht="26.5" customHeight="1">
      <c r="A4" s="161"/>
      <c r="B4" s="50" t="s">
        <v>50</v>
      </c>
      <c r="C4" s="51">
        <v>112151</v>
      </c>
      <c r="D4" s="52">
        <v>64.255553200144377</v>
      </c>
      <c r="E4" s="52">
        <v>64.255553200144377</v>
      </c>
      <c r="F4" s="53">
        <v>65.563570319527443</v>
      </c>
      <c r="G4" s="42"/>
      <c r="H4" s="26"/>
      <c r="I4" s="163"/>
      <c r="J4" s="30" t="s">
        <v>51</v>
      </c>
      <c r="K4" s="31">
        <f>C22</f>
        <v>1055</v>
      </c>
      <c r="N4" s="163"/>
      <c r="O4" s="30" t="s">
        <v>52</v>
      </c>
      <c r="P4" s="31">
        <f>C55</f>
        <v>148241</v>
      </c>
    </row>
    <row r="5" spans="1:16" ht="26.5" customHeight="1">
      <c r="A5" s="161"/>
      <c r="B5" s="50" t="s">
        <v>63</v>
      </c>
      <c r="C5" s="51">
        <v>11955</v>
      </c>
      <c r="D5" s="52">
        <v>6.8494720377680629</v>
      </c>
      <c r="E5" s="52">
        <v>6.8494720377680629</v>
      </c>
      <c r="F5" s="53">
        <v>72.41304235729551</v>
      </c>
      <c r="G5" s="42"/>
      <c r="H5" s="26"/>
      <c r="I5" s="163" t="s">
        <v>53</v>
      </c>
      <c r="J5" s="41" t="s">
        <v>48</v>
      </c>
      <c r="K5" s="29">
        <f>C7</f>
        <v>4680</v>
      </c>
      <c r="N5" s="163" t="s">
        <v>53</v>
      </c>
      <c r="O5" s="41" t="s">
        <v>49</v>
      </c>
      <c r="P5" s="29">
        <f>C42</f>
        <v>182</v>
      </c>
    </row>
    <row r="6" spans="1:16" ht="26.5" customHeight="1">
      <c r="A6" s="161"/>
      <c r="B6" s="50" t="s">
        <v>54</v>
      </c>
      <c r="C6" s="51">
        <v>4068</v>
      </c>
      <c r="D6" s="52">
        <v>2.3307111877574638</v>
      </c>
      <c r="E6" s="52">
        <v>2.3307111877574638</v>
      </c>
      <c r="F6" s="53">
        <v>74.743753545052968</v>
      </c>
      <c r="G6" s="42"/>
      <c r="H6" s="26"/>
      <c r="I6" s="163"/>
      <c r="J6" s="41" t="s">
        <v>51</v>
      </c>
      <c r="K6" s="29">
        <f>C25</f>
        <v>178</v>
      </c>
      <c r="N6" s="163"/>
      <c r="O6" s="30" t="s">
        <v>52</v>
      </c>
      <c r="P6" s="31">
        <f>C58</f>
        <v>6874</v>
      </c>
    </row>
    <row r="7" spans="1:16" ht="26.5" customHeight="1">
      <c r="A7" s="161"/>
      <c r="B7" s="50" t="s">
        <v>55</v>
      </c>
      <c r="C7" s="51">
        <v>4680</v>
      </c>
      <c r="D7" s="52">
        <v>2.6813491540572594</v>
      </c>
      <c r="E7" s="52">
        <v>2.6813491540572594</v>
      </c>
      <c r="F7" s="53">
        <v>77.425102699110226</v>
      </c>
      <c r="G7" s="42"/>
      <c r="H7" s="26"/>
      <c r="I7" s="163" t="s">
        <v>3</v>
      </c>
      <c r="J7" s="32" t="s">
        <v>48</v>
      </c>
      <c r="K7" s="54">
        <f>C8+C5</f>
        <v>29294</v>
      </c>
      <c r="N7" s="163" t="s">
        <v>3</v>
      </c>
      <c r="O7" s="41" t="s">
        <v>49</v>
      </c>
      <c r="P7" s="29">
        <f>C43+C40</f>
        <v>1148</v>
      </c>
    </row>
    <row r="8" spans="1:16" ht="26.5" customHeight="1">
      <c r="A8" s="161"/>
      <c r="B8" s="50" t="s">
        <v>56</v>
      </c>
      <c r="C8" s="51">
        <v>17339</v>
      </c>
      <c r="D8" s="52">
        <v>9.9341694406407743</v>
      </c>
      <c r="E8" s="52">
        <v>9.9341694406407743</v>
      </c>
      <c r="F8" s="53">
        <v>87.359272139750999</v>
      </c>
      <c r="G8" s="42"/>
      <c r="H8" s="26"/>
      <c r="I8" s="163"/>
      <c r="J8" s="30" t="s">
        <v>51</v>
      </c>
      <c r="K8" s="29">
        <f>C26+C23</f>
        <v>1074</v>
      </c>
      <c r="N8" s="163"/>
      <c r="O8" s="30" t="s">
        <v>52</v>
      </c>
      <c r="P8" s="31">
        <f>C59+C56</f>
        <v>44682</v>
      </c>
    </row>
    <row r="9" spans="1:16" ht="26.5" customHeight="1">
      <c r="A9" s="161"/>
      <c r="B9" s="50" t="s">
        <v>57</v>
      </c>
      <c r="C9" s="51">
        <v>9158</v>
      </c>
      <c r="D9" s="52">
        <v>5.246964861721449</v>
      </c>
      <c r="E9" s="52">
        <v>5.246964861721449</v>
      </c>
      <c r="F9" s="53">
        <v>92.606237001472451</v>
      </c>
      <c r="G9" s="42"/>
      <c r="H9" s="26"/>
      <c r="I9" s="163" t="s">
        <v>4</v>
      </c>
      <c r="J9" s="32" t="s">
        <v>48</v>
      </c>
      <c r="K9" s="28">
        <f>C3+C12</f>
        <v>5366</v>
      </c>
      <c r="N9" s="163" t="s">
        <v>4</v>
      </c>
      <c r="O9" s="41" t="s">
        <v>49</v>
      </c>
      <c r="P9" s="28">
        <f>C38+C47</f>
        <v>159</v>
      </c>
    </row>
    <row r="10" spans="1:16" ht="26.5" customHeight="1">
      <c r="A10" s="161"/>
      <c r="B10" s="50" t="s">
        <v>1</v>
      </c>
      <c r="C10" s="51">
        <v>9179</v>
      </c>
      <c r="D10" s="52">
        <v>5.2589965566435009</v>
      </c>
      <c r="E10" s="52">
        <v>5.2589965566435009</v>
      </c>
      <c r="F10" s="53">
        <v>97.865233558115946</v>
      </c>
      <c r="G10" s="42"/>
      <c r="H10" s="26"/>
      <c r="I10" s="163"/>
      <c r="J10" s="30" t="s">
        <v>51</v>
      </c>
      <c r="K10" s="28">
        <f>C21+C30</f>
        <v>148</v>
      </c>
      <c r="N10" s="163"/>
      <c r="O10" s="30" t="s">
        <v>52</v>
      </c>
      <c r="P10" s="33">
        <f>C54+C63</f>
        <v>8264</v>
      </c>
    </row>
    <row r="11" spans="1:16" ht="26.5" customHeight="1">
      <c r="A11" s="161"/>
      <c r="B11" s="50" t="s">
        <v>7</v>
      </c>
      <c r="C11" s="51">
        <v>643</v>
      </c>
      <c r="D11" s="52">
        <v>0.36839903975615762</v>
      </c>
      <c r="E11" s="52">
        <v>0.36839903975615762</v>
      </c>
      <c r="F11" s="53">
        <v>98.233632597872116</v>
      </c>
      <c r="G11" s="42"/>
      <c r="H11" s="26"/>
      <c r="I11" s="163" t="s">
        <v>5</v>
      </c>
      <c r="J11" s="32" t="s">
        <v>48</v>
      </c>
      <c r="K11" s="29">
        <f>C6+C9</f>
        <v>13226</v>
      </c>
      <c r="N11" s="163" t="s">
        <v>5</v>
      </c>
      <c r="O11" s="41" t="s">
        <v>49</v>
      </c>
      <c r="P11" s="29">
        <f>C41+C44</f>
        <v>520</v>
      </c>
    </row>
    <row r="12" spans="1:16" ht="26.5" customHeight="1">
      <c r="A12" s="161"/>
      <c r="B12" s="50" t="s">
        <v>58</v>
      </c>
      <c r="C12" s="51">
        <v>3083</v>
      </c>
      <c r="D12" s="52">
        <v>1.7663674021278912</v>
      </c>
      <c r="E12" s="52">
        <v>1.7663674021278912</v>
      </c>
      <c r="F12" s="53">
        <v>100</v>
      </c>
      <c r="G12" s="42"/>
      <c r="H12" s="26"/>
      <c r="I12" s="163"/>
      <c r="J12" s="30" t="s">
        <v>51</v>
      </c>
      <c r="K12" s="29">
        <f>C24+C27</f>
        <v>476</v>
      </c>
      <c r="N12" s="163"/>
      <c r="O12" s="30" t="s">
        <v>52</v>
      </c>
      <c r="P12" s="31">
        <f>C57+C60</f>
        <v>22097</v>
      </c>
    </row>
    <row r="13" spans="1:16" ht="26.5" customHeight="1" thickBot="1">
      <c r="A13" s="162"/>
      <c r="B13" s="55" t="s">
        <v>59</v>
      </c>
      <c r="C13" s="56">
        <v>174539</v>
      </c>
      <c r="D13" s="57">
        <v>100</v>
      </c>
      <c r="E13" s="57">
        <v>100</v>
      </c>
      <c r="F13" s="58"/>
      <c r="G13" s="42"/>
      <c r="H13" s="26"/>
      <c r="I13" s="163" t="s">
        <v>1</v>
      </c>
      <c r="J13" s="32" t="s">
        <v>48</v>
      </c>
      <c r="K13" s="29">
        <f>C10</f>
        <v>9179</v>
      </c>
      <c r="N13" s="163" t="s">
        <v>1</v>
      </c>
      <c r="O13" s="41" t="s">
        <v>49</v>
      </c>
      <c r="P13" s="29">
        <f>C45</f>
        <v>305</v>
      </c>
    </row>
    <row r="14" spans="1:16" ht="26.5" customHeight="1">
      <c r="I14" s="163"/>
      <c r="J14" s="30" t="s">
        <v>51</v>
      </c>
      <c r="K14" s="29">
        <f>C28</f>
        <v>272</v>
      </c>
      <c r="N14" s="163"/>
      <c r="O14" s="30" t="s">
        <v>52</v>
      </c>
      <c r="P14" s="31">
        <f>C61</f>
        <v>15850</v>
      </c>
    </row>
    <row r="15" spans="1:16" ht="26.5" customHeight="1">
      <c r="I15" s="163" t="s">
        <v>60</v>
      </c>
      <c r="J15" s="32" t="s">
        <v>48</v>
      </c>
      <c r="K15" s="29">
        <f>C11</f>
        <v>643</v>
      </c>
      <c r="N15" s="163" t="s">
        <v>60</v>
      </c>
      <c r="O15" s="41" t="s">
        <v>49</v>
      </c>
      <c r="P15" s="29">
        <f>C46</f>
        <v>33</v>
      </c>
    </row>
    <row r="16" spans="1:16" ht="26.5" customHeight="1">
      <c r="I16" s="163"/>
      <c r="J16" s="30" t="s">
        <v>51</v>
      </c>
      <c r="K16" s="28">
        <f>C29</f>
        <v>33</v>
      </c>
      <c r="N16" s="163"/>
      <c r="O16" s="30" t="s">
        <v>52</v>
      </c>
      <c r="P16" s="33">
        <f>C62</f>
        <v>912</v>
      </c>
    </row>
    <row r="17" spans="1:16">
      <c r="K17" s="28">
        <f>K3+K5+K7+K9+K11+K13+K15</f>
        <v>174539</v>
      </c>
      <c r="N17" s="27"/>
      <c r="O17" s="27"/>
      <c r="P17" s="28">
        <f>P3+P5+P7+P9+P11+P13+P15</f>
        <v>3428</v>
      </c>
    </row>
    <row r="18" spans="1:16">
      <c r="K18" s="28">
        <f>K4+K6+K8+K10+K12+K14+K16</f>
        <v>3236</v>
      </c>
      <c r="N18" s="27"/>
      <c r="O18" s="27"/>
      <c r="P18" s="28">
        <f>P4+P6+P8+P10+P12+P14+P16</f>
        <v>246920</v>
      </c>
    </row>
    <row r="19" spans="1:16" ht="14.95" customHeight="1" thickBot="1">
      <c r="A19" s="164" t="s">
        <v>61</v>
      </c>
      <c r="B19" s="164"/>
      <c r="C19" s="164"/>
      <c r="D19" s="164"/>
      <c r="E19" s="164"/>
      <c r="F19" s="164"/>
      <c r="G19" s="42"/>
      <c r="H19" s="26"/>
      <c r="K19" s="34"/>
    </row>
    <row r="20" spans="1:16" ht="37.4" thickBot="1">
      <c r="A20" s="59" t="s">
        <v>41</v>
      </c>
      <c r="B20" s="60"/>
      <c r="C20" s="43" t="s">
        <v>42</v>
      </c>
      <c r="D20" s="44" t="s">
        <v>43</v>
      </c>
      <c r="E20" s="44" t="s">
        <v>44</v>
      </c>
      <c r="F20" s="45" t="s">
        <v>45</v>
      </c>
      <c r="G20" s="42"/>
      <c r="H20" s="26"/>
    </row>
    <row r="21" spans="1:16" ht="26.5" customHeight="1" thickBot="1">
      <c r="A21" s="61" t="s">
        <v>46</v>
      </c>
      <c r="B21" s="46" t="s">
        <v>47</v>
      </c>
      <c r="C21" s="47">
        <v>43</v>
      </c>
      <c r="D21" s="48">
        <v>1.3288009888751544</v>
      </c>
      <c r="E21" s="48">
        <v>1.3288009888751544</v>
      </c>
      <c r="F21" s="49">
        <v>1.3288009888751544</v>
      </c>
      <c r="G21" s="42"/>
      <c r="H21" s="26"/>
    </row>
    <row r="22" spans="1:16" ht="26.5" customHeight="1">
      <c r="A22" s="62"/>
      <c r="B22" s="50" t="s">
        <v>50</v>
      </c>
      <c r="C22" s="51">
        <v>1055</v>
      </c>
      <c r="D22" s="52">
        <v>32.601977750309025</v>
      </c>
      <c r="E22" s="52">
        <v>32.601977750309025</v>
      </c>
      <c r="F22" s="53">
        <v>33.930778739184177</v>
      </c>
      <c r="G22" s="42"/>
      <c r="H22" s="26"/>
    </row>
    <row r="23" spans="1:16" ht="26.5" customHeight="1">
      <c r="A23" s="62"/>
      <c r="B23" s="50" t="s">
        <v>63</v>
      </c>
      <c r="C23" s="51">
        <v>279</v>
      </c>
      <c r="D23" s="52">
        <v>8.6217552533992592</v>
      </c>
      <c r="E23" s="52">
        <v>8.6217552533992592</v>
      </c>
      <c r="F23" s="53">
        <v>42.552533992583434</v>
      </c>
      <c r="G23" s="42"/>
      <c r="H23" s="26"/>
    </row>
    <row r="24" spans="1:16" ht="26.5" customHeight="1">
      <c r="A24" s="62"/>
      <c r="B24" s="50" t="s">
        <v>54</v>
      </c>
      <c r="C24" s="51">
        <v>79</v>
      </c>
      <c r="D24" s="52">
        <v>2.4412855377008653</v>
      </c>
      <c r="E24" s="52">
        <v>2.4412855377008653</v>
      </c>
      <c r="F24" s="53">
        <v>44.993819530284298</v>
      </c>
      <c r="G24" s="42"/>
      <c r="H24" s="26"/>
    </row>
    <row r="25" spans="1:16" ht="26.5" customHeight="1">
      <c r="A25" s="62"/>
      <c r="B25" s="50" t="s">
        <v>55</v>
      </c>
      <c r="C25" s="51">
        <v>178</v>
      </c>
      <c r="D25" s="52">
        <v>5.50061804697157</v>
      </c>
      <c r="E25" s="52">
        <v>5.50061804697157</v>
      </c>
      <c r="F25" s="53">
        <v>50.494437577255866</v>
      </c>
      <c r="G25" s="42"/>
      <c r="H25" s="26"/>
    </row>
    <row r="26" spans="1:16" ht="26.5" customHeight="1">
      <c r="A26" s="62"/>
      <c r="B26" s="50" t="s">
        <v>56</v>
      </c>
      <c r="C26" s="51">
        <v>795</v>
      </c>
      <c r="D26" s="52">
        <v>24.567367119901114</v>
      </c>
      <c r="E26" s="52">
        <v>24.567367119901114</v>
      </c>
      <c r="F26" s="53">
        <v>75.061804697156987</v>
      </c>
      <c r="G26" s="42"/>
      <c r="H26" s="26"/>
    </row>
    <row r="27" spans="1:16" ht="26.5" customHeight="1">
      <c r="A27" s="62"/>
      <c r="B27" s="50" t="s">
        <v>57</v>
      </c>
      <c r="C27" s="51">
        <v>397</v>
      </c>
      <c r="D27" s="52">
        <v>12.26823238566131</v>
      </c>
      <c r="E27" s="52">
        <v>12.26823238566131</v>
      </c>
      <c r="F27" s="53">
        <v>87.330037082818293</v>
      </c>
      <c r="G27" s="42"/>
      <c r="H27" s="26"/>
    </row>
    <row r="28" spans="1:16" ht="26.5" customHeight="1">
      <c r="A28" s="62"/>
      <c r="B28" s="50" t="s">
        <v>1</v>
      </c>
      <c r="C28" s="51">
        <v>272</v>
      </c>
      <c r="D28" s="52">
        <v>8.4054388133498144</v>
      </c>
      <c r="E28" s="52">
        <v>8.4054388133498144</v>
      </c>
      <c r="F28" s="53">
        <v>95.735475896168111</v>
      </c>
      <c r="G28" s="42"/>
      <c r="H28" s="26"/>
    </row>
    <row r="29" spans="1:16" ht="26.5" customHeight="1">
      <c r="A29" s="62"/>
      <c r="B29" s="50" t="s">
        <v>7</v>
      </c>
      <c r="C29" s="51">
        <v>33</v>
      </c>
      <c r="D29" s="52">
        <v>1.019777503090235</v>
      </c>
      <c r="E29" s="52">
        <v>1.019777503090235</v>
      </c>
      <c r="F29" s="53">
        <v>96.755253399258351</v>
      </c>
      <c r="G29" s="42"/>
      <c r="H29" s="26"/>
    </row>
    <row r="30" spans="1:16" ht="26.5" customHeight="1">
      <c r="A30" s="62"/>
      <c r="B30" s="50" t="s">
        <v>58</v>
      </c>
      <c r="C30" s="51">
        <v>105</v>
      </c>
      <c r="D30" s="52">
        <v>3.2447466007416561</v>
      </c>
      <c r="E30" s="52">
        <v>3.2447466007416561</v>
      </c>
      <c r="F30" s="53">
        <v>100</v>
      </c>
      <c r="G30" s="42"/>
      <c r="H30" s="26"/>
    </row>
    <row r="31" spans="1:16" ht="26.5" customHeight="1" thickBot="1">
      <c r="A31" s="63"/>
      <c r="B31" s="55" t="s">
        <v>59</v>
      </c>
      <c r="C31" s="56">
        <v>3236</v>
      </c>
      <c r="D31" s="57">
        <v>100</v>
      </c>
      <c r="E31" s="57">
        <v>100</v>
      </c>
      <c r="F31" s="58"/>
      <c r="G31" s="42"/>
      <c r="H31" s="26"/>
    </row>
    <row r="36" spans="1:16" ht="14.95" customHeight="1" thickBot="1">
      <c r="A36" s="156" t="s">
        <v>64</v>
      </c>
      <c r="B36" s="157"/>
      <c r="C36" s="157"/>
      <c r="D36" s="157"/>
      <c r="E36" s="157"/>
      <c r="F36" s="157"/>
      <c r="G36" s="42"/>
      <c r="I36"/>
      <c r="J36"/>
      <c r="P36"/>
    </row>
    <row r="37" spans="1:16" ht="37.4" thickBot="1">
      <c r="A37" s="158" t="s">
        <v>41</v>
      </c>
      <c r="B37" s="159"/>
      <c r="C37" s="43" t="s">
        <v>42</v>
      </c>
      <c r="D37" s="44" t="s">
        <v>43</v>
      </c>
      <c r="E37" s="44" t="s">
        <v>44</v>
      </c>
      <c r="F37" s="45" t="s">
        <v>45</v>
      </c>
      <c r="G37" s="64"/>
      <c r="I37"/>
      <c r="J37"/>
      <c r="P37"/>
    </row>
    <row r="38" spans="1:16" ht="27.2" thickBot="1">
      <c r="A38" s="160" t="s">
        <v>46</v>
      </c>
      <c r="B38" s="46" t="s">
        <v>47</v>
      </c>
      <c r="C38" s="47">
        <v>45</v>
      </c>
      <c r="D38" s="48">
        <v>1.3127187864644108</v>
      </c>
      <c r="E38" s="48">
        <v>1.3127187864644108</v>
      </c>
      <c r="F38" s="49">
        <v>1.3127187864644108</v>
      </c>
      <c r="G38" s="64"/>
      <c r="I38"/>
      <c r="J38"/>
      <c r="P38"/>
    </row>
    <row r="39" spans="1:16" ht="17.7">
      <c r="A39" s="161"/>
      <c r="B39" s="50" t="s">
        <v>50</v>
      </c>
      <c r="C39" s="51">
        <v>1081</v>
      </c>
      <c r="D39" s="52">
        <v>31.534422403733959</v>
      </c>
      <c r="E39" s="52">
        <v>31.534422403733959</v>
      </c>
      <c r="F39" s="53">
        <v>32.847141190198364</v>
      </c>
      <c r="G39" s="64"/>
      <c r="I39"/>
      <c r="J39"/>
      <c r="P39"/>
    </row>
    <row r="40" spans="1:16" ht="26.5">
      <c r="A40" s="161"/>
      <c r="B40" s="50" t="s">
        <v>63</v>
      </c>
      <c r="C40" s="51">
        <v>291</v>
      </c>
      <c r="D40" s="52">
        <v>8.4889148191365233</v>
      </c>
      <c r="E40" s="52">
        <v>8.4889148191365233</v>
      </c>
      <c r="F40" s="53">
        <v>41.336056009334889</v>
      </c>
      <c r="G40" s="64"/>
      <c r="I40"/>
      <c r="J40"/>
      <c r="P40"/>
    </row>
    <row r="41" spans="1:16" ht="17.7">
      <c r="A41" s="161"/>
      <c r="B41" s="50" t="s">
        <v>54</v>
      </c>
      <c r="C41" s="51">
        <v>85</v>
      </c>
      <c r="D41" s="52">
        <v>2.4795799299883314</v>
      </c>
      <c r="E41" s="52">
        <v>2.4795799299883314</v>
      </c>
      <c r="F41" s="53">
        <v>43.815635939323222</v>
      </c>
      <c r="G41" s="64"/>
      <c r="I41"/>
      <c r="J41"/>
      <c r="P41"/>
    </row>
    <row r="42" spans="1:16" ht="26.5">
      <c r="A42" s="161"/>
      <c r="B42" s="50" t="s">
        <v>55</v>
      </c>
      <c r="C42" s="51">
        <v>182</v>
      </c>
      <c r="D42" s="52">
        <v>5.3092182030338391</v>
      </c>
      <c r="E42" s="52">
        <v>5.3092182030338391</v>
      </c>
      <c r="F42" s="53">
        <v>49.124854142357059</v>
      </c>
      <c r="G42" s="64"/>
      <c r="I42"/>
      <c r="J42"/>
      <c r="P42"/>
    </row>
    <row r="43" spans="1:16" ht="35.35">
      <c r="A43" s="161"/>
      <c r="B43" s="50" t="s">
        <v>56</v>
      </c>
      <c r="C43" s="51">
        <v>857</v>
      </c>
      <c r="D43" s="52">
        <v>25</v>
      </c>
      <c r="E43" s="52">
        <v>25</v>
      </c>
      <c r="F43" s="53">
        <v>74.124854142357052</v>
      </c>
      <c r="G43" s="64"/>
      <c r="I43"/>
      <c r="J43"/>
      <c r="P43"/>
    </row>
    <row r="44" spans="1:16" ht="26.5">
      <c r="A44" s="161"/>
      <c r="B44" s="50" t="s">
        <v>57</v>
      </c>
      <c r="C44" s="51">
        <v>435</v>
      </c>
      <c r="D44" s="52">
        <v>12.689614935822638</v>
      </c>
      <c r="E44" s="52">
        <v>12.689614935822638</v>
      </c>
      <c r="F44" s="53">
        <v>86.814469078179698</v>
      </c>
      <c r="G44" s="64"/>
      <c r="I44"/>
      <c r="J44"/>
      <c r="P44"/>
    </row>
    <row r="45" spans="1:16">
      <c r="A45" s="161"/>
      <c r="B45" s="50" t="s">
        <v>1</v>
      </c>
      <c r="C45" s="51">
        <v>305</v>
      </c>
      <c r="D45" s="52">
        <v>8.8973162193698947</v>
      </c>
      <c r="E45" s="52">
        <v>8.8973162193698947</v>
      </c>
      <c r="F45" s="53">
        <v>95.711785297549596</v>
      </c>
      <c r="G45" s="64"/>
      <c r="I45"/>
      <c r="J45"/>
      <c r="P45"/>
    </row>
    <row r="46" spans="1:16">
      <c r="A46" s="161"/>
      <c r="B46" s="50" t="s">
        <v>7</v>
      </c>
      <c r="C46" s="51">
        <v>33</v>
      </c>
      <c r="D46" s="52">
        <v>0.96266044340723467</v>
      </c>
      <c r="E46" s="52">
        <v>0.96266044340723467</v>
      </c>
      <c r="F46" s="53">
        <v>96.674445740956827</v>
      </c>
      <c r="G46" s="64"/>
      <c r="I46"/>
      <c r="J46"/>
      <c r="P46"/>
    </row>
    <row r="47" spans="1:16" ht="26.5">
      <c r="A47" s="161"/>
      <c r="B47" s="50" t="s">
        <v>58</v>
      </c>
      <c r="C47" s="51">
        <v>114</v>
      </c>
      <c r="D47" s="52">
        <v>3.3255542590431739</v>
      </c>
      <c r="E47" s="52">
        <v>3.3255542590431739</v>
      </c>
      <c r="F47" s="53">
        <v>100</v>
      </c>
      <c r="G47" s="64"/>
      <c r="I47"/>
      <c r="J47"/>
      <c r="P47"/>
    </row>
    <row r="48" spans="1:16" ht="14.95" thickBot="1">
      <c r="A48" s="162"/>
      <c r="B48" s="55" t="s">
        <v>59</v>
      </c>
      <c r="C48" s="56">
        <v>3428</v>
      </c>
      <c r="D48" s="57">
        <v>100</v>
      </c>
      <c r="E48" s="57">
        <v>100</v>
      </c>
      <c r="F48" s="58"/>
      <c r="G48" s="64"/>
      <c r="I48"/>
      <c r="J48"/>
      <c r="P48"/>
    </row>
    <row r="52" spans="1:16" ht="14.95" customHeight="1" thickBot="1">
      <c r="A52" s="156" t="s">
        <v>65</v>
      </c>
      <c r="B52" s="157"/>
      <c r="C52" s="157"/>
      <c r="D52" s="157"/>
      <c r="E52" s="157"/>
      <c r="F52" s="157"/>
      <c r="G52" s="42"/>
      <c r="I52"/>
      <c r="J52"/>
      <c r="P52"/>
    </row>
    <row r="53" spans="1:16" ht="37.4" thickBot="1">
      <c r="A53" s="158" t="s">
        <v>41</v>
      </c>
      <c r="B53" s="159"/>
      <c r="C53" s="43" t="s">
        <v>42</v>
      </c>
      <c r="D53" s="44" t="s">
        <v>43</v>
      </c>
      <c r="E53" s="44" t="s">
        <v>44</v>
      </c>
      <c r="F53" s="45" t="s">
        <v>45</v>
      </c>
      <c r="G53" s="64"/>
      <c r="I53"/>
      <c r="J53"/>
      <c r="P53"/>
    </row>
    <row r="54" spans="1:16" ht="27.2" thickBot="1">
      <c r="A54" s="160" t="s">
        <v>46</v>
      </c>
      <c r="B54" s="46" t="s">
        <v>47</v>
      </c>
      <c r="C54" s="47">
        <v>3323</v>
      </c>
      <c r="D54" s="48">
        <v>1.3457800097197472</v>
      </c>
      <c r="E54" s="48">
        <v>1.3457800097197472</v>
      </c>
      <c r="F54" s="49">
        <v>1.3457800097197472</v>
      </c>
      <c r="G54" s="64"/>
      <c r="I54"/>
      <c r="J54"/>
      <c r="P54"/>
    </row>
    <row r="55" spans="1:16" ht="17.7">
      <c r="A55" s="161"/>
      <c r="B55" s="50" t="s">
        <v>50</v>
      </c>
      <c r="C55" s="51">
        <v>148241</v>
      </c>
      <c r="D55" s="52">
        <v>60.036044062854366</v>
      </c>
      <c r="E55" s="52">
        <v>60.036044062854366</v>
      </c>
      <c r="F55" s="53">
        <v>61.381824072574112</v>
      </c>
      <c r="G55" s="64"/>
      <c r="I55"/>
      <c r="J55"/>
      <c r="P55"/>
    </row>
    <row r="56" spans="1:16" ht="26.5">
      <c r="A56" s="161"/>
      <c r="B56" s="50" t="s">
        <v>63</v>
      </c>
      <c r="C56" s="51">
        <v>17399</v>
      </c>
      <c r="D56" s="52">
        <v>7.0464117932933741</v>
      </c>
      <c r="E56" s="52">
        <v>7.0464117932933741</v>
      </c>
      <c r="F56" s="53">
        <v>68.428235865867492</v>
      </c>
      <c r="G56" s="64"/>
      <c r="I56"/>
      <c r="J56"/>
      <c r="P56"/>
    </row>
    <row r="57" spans="1:16" ht="17.7">
      <c r="A57" s="161"/>
      <c r="B57" s="50" t="s">
        <v>54</v>
      </c>
      <c r="C57" s="51">
        <v>6193</v>
      </c>
      <c r="D57" s="52">
        <v>2.5080997894054753</v>
      </c>
      <c r="E57" s="52">
        <v>2.5080997894054753</v>
      </c>
      <c r="F57" s="53">
        <v>70.93633565527297</v>
      </c>
      <c r="G57" s="64"/>
      <c r="I57"/>
      <c r="J57"/>
      <c r="P57"/>
    </row>
    <row r="58" spans="1:16" ht="26.5">
      <c r="A58" s="161"/>
      <c r="B58" s="50" t="s">
        <v>55</v>
      </c>
      <c r="C58" s="51">
        <v>6874</v>
      </c>
      <c r="D58" s="52">
        <v>2.7838976186619147</v>
      </c>
      <c r="E58" s="52">
        <v>2.7838976186619147</v>
      </c>
      <c r="F58" s="53">
        <v>73.72023327393488</v>
      </c>
      <c r="G58" s="64"/>
      <c r="I58"/>
      <c r="J58"/>
      <c r="P58"/>
    </row>
    <row r="59" spans="1:16" ht="35.35">
      <c r="A59" s="161"/>
      <c r="B59" s="50" t="s">
        <v>56</v>
      </c>
      <c r="C59" s="51">
        <v>27283</v>
      </c>
      <c r="D59" s="52">
        <v>11.049327717479345</v>
      </c>
      <c r="E59" s="52">
        <v>11.049327717479345</v>
      </c>
      <c r="F59" s="53">
        <v>84.769560991414224</v>
      </c>
      <c r="G59" s="64"/>
      <c r="I59"/>
      <c r="J59"/>
      <c r="P59"/>
    </row>
    <row r="60" spans="1:16" ht="26.5">
      <c r="A60" s="161"/>
      <c r="B60" s="50" t="s">
        <v>57</v>
      </c>
      <c r="C60" s="51">
        <v>15904</v>
      </c>
      <c r="D60" s="52">
        <v>6.4409525352340831</v>
      </c>
      <c r="E60" s="52">
        <v>6.4409525352340831</v>
      </c>
      <c r="F60" s="53">
        <v>91.210513526648313</v>
      </c>
      <c r="G60" s="64"/>
      <c r="I60"/>
      <c r="J60"/>
      <c r="P60"/>
    </row>
    <row r="61" spans="1:16">
      <c r="A61" s="161"/>
      <c r="B61" s="50" t="s">
        <v>1</v>
      </c>
      <c r="C61" s="51">
        <v>15850</v>
      </c>
      <c r="D61" s="52">
        <v>6.4190831038393004</v>
      </c>
      <c r="E61" s="52">
        <v>6.4190831038393004</v>
      </c>
      <c r="F61" s="53">
        <v>97.629596630487598</v>
      </c>
      <c r="G61" s="64"/>
      <c r="I61"/>
      <c r="J61"/>
      <c r="P61"/>
    </row>
    <row r="62" spans="1:16">
      <c r="A62" s="161"/>
      <c r="B62" s="50" t="s">
        <v>7</v>
      </c>
      <c r="C62" s="51">
        <v>912</v>
      </c>
      <c r="D62" s="52">
        <v>0.36935039688968085</v>
      </c>
      <c r="E62" s="52">
        <v>0.36935039688968085</v>
      </c>
      <c r="F62" s="53">
        <v>97.998947027377298</v>
      </c>
      <c r="G62" s="64"/>
      <c r="I62"/>
      <c r="J62"/>
      <c r="P62"/>
    </row>
    <row r="63" spans="1:16" ht="26.5">
      <c r="A63" s="161"/>
      <c r="B63" s="50" t="s">
        <v>58</v>
      </c>
      <c r="C63" s="51">
        <v>4941</v>
      </c>
      <c r="D63" s="52">
        <v>2.0010529726227118</v>
      </c>
      <c r="E63" s="52">
        <v>2.0010529726227118</v>
      </c>
      <c r="F63" s="53">
        <v>100</v>
      </c>
      <c r="G63" s="64"/>
      <c r="I63"/>
      <c r="J63"/>
      <c r="P63"/>
    </row>
    <row r="64" spans="1:16" ht="14.95" thickBot="1">
      <c r="A64" s="162"/>
      <c r="B64" s="55" t="s">
        <v>59</v>
      </c>
      <c r="C64" s="56">
        <v>246920</v>
      </c>
      <c r="D64" s="57">
        <v>100</v>
      </c>
      <c r="E64" s="57">
        <v>100</v>
      </c>
      <c r="F64" s="58"/>
      <c r="G64" s="64"/>
      <c r="I64"/>
      <c r="J64"/>
      <c r="P64"/>
    </row>
  </sheetData>
  <mergeCells count="24">
    <mergeCell ref="I15:I16"/>
    <mergeCell ref="N15:N16"/>
    <mergeCell ref="A52:F52"/>
    <mergeCell ref="A53:B53"/>
    <mergeCell ref="A54:A64"/>
    <mergeCell ref="A19:F19"/>
    <mergeCell ref="A36:F36"/>
    <mergeCell ref="A37:B37"/>
    <mergeCell ref="A38:A48"/>
    <mergeCell ref="A1:F1"/>
    <mergeCell ref="A2:B2"/>
    <mergeCell ref="A3:A13"/>
    <mergeCell ref="I3:I4"/>
    <mergeCell ref="N3:N4"/>
    <mergeCell ref="I5:I6"/>
    <mergeCell ref="N5:N6"/>
    <mergeCell ref="I7:I8"/>
    <mergeCell ref="N7:N8"/>
    <mergeCell ref="I9:I10"/>
    <mergeCell ref="N9:N10"/>
    <mergeCell ref="I11:I12"/>
    <mergeCell ref="N11:N12"/>
    <mergeCell ref="I13:I14"/>
    <mergeCell ref="N13:N1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4"/>
  <sheetViews>
    <sheetView workbookViewId="0">
      <selection activeCell="D19" sqref="D19"/>
    </sheetView>
  </sheetViews>
  <sheetFormatPr defaultRowHeight="14.3"/>
  <sheetData>
    <row r="1" spans="1:14">
      <c r="A1" s="66" t="s">
        <v>68</v>
      </c>
      <c r="I1" s="66" t="s">
        <v>69</v>
      </c>
    </row>
    <row r="2" spans="1:14" ht="14.95" thickBot="1">
      <c r="A2" s="165" t="s">
        <v>65</v>
      </c>
      <c r="B2" s="166"/>
      <c r="C2" s="166"/>
      <c r="D2" s="166"/>
      <c r="E2" s="166"/>
      <c r="F2" s="166"/>
      <c r="G2" s="67"/>
      <c r="I2" s="165" t="s">
        <v>65</v>
      </c>
      <c r="J2" s="166"/>
      <c r="K2" s="166"/>
      <c r="L2" s="166"/>
      <c r="M2" s="166"/>
      <c r="N2" s="166"/>
    </row>
    <row r="3" spans="1:14" ht="19.7" thickBot="1">
      <c r="A3" s="167" t="s">
        <v>41</v>
      </c>
      <c r="B3" s="168"/>
      <c r="C3" s="68" t="s">
        <v>42</v>
      </c>
      <c r="D3" s="69" t="s">
        <v>43</v>
      </c>
      <c r="E3" s="69" t="s">
        <v>44</v>
      </c>
      <c r="F3" s="70" t="s">
        <v>45</v>
      </c>
      <c r="G3" s="71"/>
      <c r="I3" s="167" t="s">
        <v>41</v>
      </c>
      <c r="J3" s="168"/>
      <c r="K3" s="68" t="s">
        <v>42</v>
      </c>
      <c r="L3" s="69" t="s">
        <v>43</v>
      </c>
      <c r="M3" s="69" t="s">
        <v>44</v>
      </c>
      <c r="N3" s="70" t="s">
        <v>45</v>
      </c>
    </row>
    <row r="4" spans="1:14" ht="27.2" thickBot="1">
      <c r="A4" s="169" t="s">
        <v>46</v>
      </c>
      <c r="B4" s="72" t="s">
        <v>47</v>
      </c>
      <c r="C4" s="73">
        <v>35</v>
      </c>
      <c r="D4" s="74">
        <v>1.0660980810234542</v>
      </c>
      <c r="E4" s="74">
        <v>1.0660980810234542</v>
      </c>
      <c r="F4" s="75">
        <v>1.0660980810234542</v>
      </c>
      <c r="G4" s="71"/>
      <c r="I4" s="169" t="s">
        <v>46</v>
      </c>
      <c r="J4" s="72" t="s">
        <v>47</v>
      </c>
      <c r="K4" s="73">
        <v>3080</v>
      </c>
      <c r="L4" s="74">
        <v>1.2360790609009731</v>
      </c>
      <c r="M4" s="74">
        <v>1.2360790609009731</v>
      </c>
      <c r="N4" s="75">
        <v>1.2360790609009731</v>
      </c>
    </row>
    <row r="5" spans="1:14" ht="17.7">
      <c r="A5" s="170"/>
      <c r="B5" s="76" t="s">
        <v>50</v>
      </c>
      <c r="C5" s="77">
        <v>1064</v>
      </c>
      <c r="D5" s="78">
        <v>32.40938166311301</v>
      </c>
      <c r="E5" s="78">
        <v>32.40938166311301</v>
      </c>
      <c r="F5" s="79">
        <v>33.475479744136457</v>
      </c>
      <c r="G5" s="71"/>
      <c r="I5" s="170"/>
      <c r="J5" s="76" t="s">
        <v>50</v>
      </c>
      <c r="K5" s="77">
        <v>151424</v>
      </c>
      <c r="L5" s="78">
        <v>60.770141466840577</v>
      </c>
      <c r="M5" s="78">
        <v>60.770141466840577</v>
      </c>
      <c r="N5" s="79">
        <v>62.006220527741554</v>
      </c>
    </row>
    <row r="6" spans="1:14" ht="26.5">
      <c r="A6" s="170"/>
      <c r="B6" s="76" t="s">
        <v>63</v>
      </c>
      <c r="C6" s="77">
        <v>293</v>
      </c>
      <c r="D6" s="78">
        <v>8.9247639354249166</v>
      </c>
      <c r="E6" s="78">
        <v>8.9247639354249166</v>
      </c>
      <c r="F6" s="79">
        <v>42.400243679561378</v>
      </c>
      <c r="G6" s="71"/>
      <c r="I6" s="170"/>
      <c r="J6" s="76" t="s">
        <v>63</v>
      </c>
      <c r="K6" s="77">
        <v>16296</v>
      </c>
      <c r="L6" s="78">
        <v>6.5399819404033304</v>
      </c>
      <c r="M6" s="78">
        <v>6.5399819404033304</v>
      </c>
      <c r="N6" s="79">
        <v>68.546202468144884</v>
      </c>
    </row>
    <row r="7" spans="1:14" ht="17.7">
      <c r="A7" s="170"/>
      <c r="B7" s="76" t="s">
        <v>54</v>
      </c>
      <c r="C7" s="77">
        <v>71</v>
      </c>
      <c r="D7" s="78">
        <v>2.1626561072190067</v>
      </c>
      <c r="E7" s="78">
        <v>2.1626561072190067</v>
      </c>
      <c r="F7" s="79">
        <v>44.562899786780385</v>
      </c>
      <c r="G7" s="71"/>
      <c r="I7" s="170"/>
      <c r="J7" s="76" t="s">
        <v>54</v>
      </c>
      <c r="K7" s="77">
        <v>5623</v>
      </c>
      <c r="L7" s="78">
        <v>2.2566469348851212</v>
      </c>
      <c r="M7" s="78">
        <v>2.2566469348851212</v>
      </c>
      <c r="N7" s="79">
        <v>70.802849403029995</v>
      </c>
    </row>
    <row r="8" spans="1:14" ht="26.5">
      <c r="A8" s="170"/>
      <c r="B8" s="76" t="s">
        <v>55</v>
      </c>
      <c r="C8" s="77">
        <v>152</v>
      </c>
      <c r="D8" s="78">
        <v>4.6299116661590007</v>
      </c>
      <c r="E8" s="78">
        <v>4.6299116661590007</v>
      </c>
      <c r="F8" s="79">
        <v>49.192811452939381</v>
      </c>
      <c r="G8" s="71"/>
      <c r="I8" s="170"/>
      <c r="J8" s="76" t="s">
        <v>55</v>
      </c>
      <c r="K8" s="77">
        <v>6872</v>
      </c>
      <c r="L8" s="78">
        <v>2.757901073542691</v>
      </c>
      <c r="M8" s="78">
        <v>2.757901073542691</v>
      </c>
      <c r="N8" s="79">
        <v>73.560750476572693</v>
      </c>
    </row>
    <row r="9" spans="1:14" ht="35.35">
      <c r="A9" s="170"/>
      <c r="B9" s="76" t="s">
        <v>56</v>
      </c>
      <c r="C9" s="77">
        <v>821</v>
      </c>
      <c r="D9" s="78">
        <v>25.007614986293024</v>
      </c>
      <c r="E9" s="78">
        <v>25.007614986293024</v>
      </c>
      <c r="F9" s="79">
        <v>74.200426439232416</v>
      </c>
      <c r="G9" s="71"/>
      <c r="I9" s="170"/>
      <c r="J9" s="76" t="s">
        <v>56</v>
      </c>
      <c r="K9" s="77">
        <v>27985</v>
      </c>
      <c r="L9" s="78">
        <v>11.231062506270693</v>
      </c>
      <c r="M9" s="78">
        <v>11.231062506270693</v>
      </c>
      <c r="N9" s="79">
        <v>84.791812982843382</v>
      </c>
    </row>
    <row r="10" spans="1:14" ht="26.5">
      <c r="A10" s="170"/>
      <c r="B10" s="76" t="s">
        <v>57</v>
      </c>
      <c r="C10" s="77">
        <v>446</v>
      </c>
      <c r="D10" s="78">
        <v>13.585135546756016</v>
      </c>
      <c r="E10" s="78">
        <v>13.585135546756016</v>
      </c>
      <c r="F10" s="79">
        <v>87.785561985988423</v>
      </c>
      <c r="G10" s="71"/>
      <c r="I10" s="170"/>
      <c r="J10" s="76" t="s">
        <v>57</v>
      </c>
      <c r="K10" s="77">
        <v>16300</v>
      </c>
      <c r="L10" s="78">
        <v>6.5415872378850199</v>
      </c>
      <c r="M10" s="78">
        <v>6.5415872378850199</v>
      </c>
      <c r="N10" s="79">
        <v>91.333400220728407</v>
      </c>
    </row>
    <row r="11" spans="1:14">
      <c r="A11" s="170"/>
      <c r="B11" s="76" t="s">
        <v>1</v>
      </c>
      <c r="C11" s="77">
        <v>274</v>
      </c>
      <c r="D11" s="78">
        <v>8.3460249771550412</v>
      </c>
      <c r="E11" s="78">
        <v>8.3460249771550412</v>
      </c>
      <c r="F11" s="79">
        <v>96.131586963143462</v>
      </c>
      <c r="G11" s="71"/>
      <c r="I11" s="170"/>
      <c r="J11" s="76" t="s">
        <v>1</v>
      </c>
      <c r="K11" s="77">
        <v>15790</v>
      </c>
      <c r="L11" s="78">
        <v>6.3369118089696004</v>
      </c>
      <c r="M11" s="78">
        <v>6.3369118089696004</v>
      </c>
      <c r="N11" s="79">
        <v>97.67031202969801</v>
      </c>
    </row>
    <row r="12" spans="1:14">
      <c r="A12" s="170"/>
      <c r="B12" s="76" t="s">
        <v>7</v>
      </c>
      <c r="C12" s="77">
        <v>15</v>
      </c>
      <c r="D12" s="78">
        <v>0.45689917758148035</v>
      </c>
      <c r="E12" s="78">
        <v>0.45689917758148035</v>
      </c>
      <c r="F12" s="79">
        <v>96.588486140724953</v>
      </c>
      <c r="G12" s="71"/>
      <c r="I12" s="170"/>
      <c r="J12" s="76" t="s">
        <v>7</v>
      </c>
      <c r="K12" s="77">
        <v>1089</v>
      </c>
      <c r="L12" s="78">
        <v>0.43704223938998699</v>
      </c>
      <c r="M12" s="78">
        <v>0.43704223938998699</v>
      </c>
      <c r="N12" s="79">
        <v>98.107354269087992</v>
      </c>
    </row>
    <row r="13" spans="1:14" ht="26.5">
      <c r="A13" s="170"/>
      <c r="B13" s="76" t="s">
        <v>58</v>
      </c>
      <c r="C13" s="77">
        <v>112</v>
      </c>
      <c r="D13" s="78">
        <v>3.4115138592750531</v>
      </c>
      <c r="E13" s="78">
        <v>3.4115138592750531</v>
      </c>
      <c r="F13" s="79">
        <v>100</v>
      </c>
      <c r="G13" s="71"/>
      <c r="I13" s="170"/>
      <c r="J13" s="76" t="s">
        <v>58</v>
      </c>
      <c r="K13" s="77">
        <v>4716</v>
      </c>
      <c r="L13" s="78">
        <v>1.8926457309120095</v>
      </c>
      <c r="M13" s="78">
        <v>1.8926457309120095</v>
      </c>
      <c r="N13" s="79">
        <v>100</v>
      </c>
    </row>
    <row r="14" spans="1:14" ht="14.95" thickBot="1">
      <c r="A14" s="171"/>
      <c r="B14" s="80" t="s">
        <v>59</v>
      </c>
      <c r="C14" s="81">
        <v>3283</v>
      </c>
      <c r="D14" s="82">
        <v>100</v>
      </c>
      <c r="E14" s="82">
        <v>100</v>
      </c>
      <c r="F14" s="83"/>
      <c r="G14" s="71"/>
      <c r="I14" s="171"/>
      <c r="J14" s="80" t="s">
        <v>59</v>
      </c>
      <c r="K14" s="81">
        <v>249175</v>
      </c>
      <c r="L14" s="82">
        <v>100</v>
      </c>
      <c r="M14" s="82">
        <v>100</v>
      </c>
      <c r="N14" s="83"/>
    </row>
  </sheetData>
  <mergeCells count="6">
    <mergeCell ref="A2:F2"/>
    <mergeCell ref="I2:N2"/>
    <mergeCell ref="A3:B3"/>
    <mergeCell ref="I3:J3"/>
    <mergeCell ref="A4:A14"/>
    <mergeCell ref="I4:I1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4"/>
  <sheetViews>
    <sheetView workbookViewId="0">
      <selection activeCell="F22" sqref="F22"/>
    </sheetView>
  </sheetViews>
  <sheetFormatPr defaultRowHeight="14.3"/>
  <sheetData>
    <row r="1" spans="1:14">
      <c r="A1" s="66" t="s">
        <v>78</v>
      </c>
      <c r="I1" s="66" t="s">
        <v>79</v>
      </c>
    </row>
    <row r="2" spans="1:14" ht="14.95" thickBot="1">
      <c r="A2" s="172" t="s">
        <v>65</v>
      </c>
      <c r="B2" s="173"/>
      <c r="C2" s="173"/>
      <c r="D2" s="173"/>
      <c r="E2" s="173"/>
      <c r="F2" s="173"/>
      <c r="G2" s="84"/>
      <c r="I2" s="172" t="s">
        <v>65</v>
      </c>
      <c r="J2" s="173"/>
      <c r="K2" s="173"/>
      <c r="L2" s="173"/>
      <c r="M2" s="173"/>
      <c r="N2" s="173"/>
    </row>
    <row r="3" spans="1:14" ht="19.7" thickBot="1">
      <c r="A3" s="174" t="s">
        <v>41</v>
      </c>
      <c r="B3" s="175"/>
      <c r="C3" s="85" t="s">
        <v>42</v>
      </c>
      <c r="D3" s="86" t="s">
        <v>43</v>
      </c>
      <c r="E3" s="86" t="s">
        <v>44</v>
      </c>
      <c r="F3" s="87" t="s">
        <v>45</v>
      </c>
      <c r="G3" s="88"/>
      <c r="I3" s="174" t="s">
        <v>41</v>
      </c>
      <c r="J3" s="175"/>
      <c r="K3" s="85" t="s">
        <v>42</v>
      </c>
      <c r="L3" s="86" t="s">
        <v>43</v>
      </c>
      <c r="M3" s="86" t="s">
        <v>44</v>
      </c>
      <c r="N3" s="87" t="s">
        <v>45</v>
      </c>
    </row>
    <row r="4" spans="1:14" ht="27.2" thickBot="1">
      <c r="A4" s="176" t="s">
        <v>46</v>
      </c>
      <c r="B4" s="89" t="s">
        <v>47</v>
      </c>
      <c r="C4" s="90">
        <v>40</v>
      </c>
      <c r="D4" s="91">
        <v>1.1841326228537596</v>
      </c>
      <c r="E4" s="91">
        <v>1.1841326228537596</v>
      </c>
      <c r="F4" s="92">
        <v>1.1841326228537596</v>
      </c>
      <c r="G4" s="93"/>
      <c r="I4" s="176" t="s">
        <v>46</v>
      </c>
      <c r="J4" s="89" t="s">
        <v>47</v>
      </c>
      <c r="K4" s="90">
        <v>3228</v>
      </c>
      <c r="L4" s="91">
        <v>1.3082066869300912</v>
      </c>
      <c r="M4" s="91">
        <v>1.3082066869300912</v>
      </c>
      <c r="N4" s="92">
        <v>1.3082066869300912</v>
      </c>
    </row>
    <row r="5" spans="1:14" ht="17.7">
      <c r="A5" s="177"/>
      <c r="B5" s="94" t="s">
        <v>50</v>
      </c>
      <c r="C5" s="95">
        <v>1054</v>
      </c>
      <c r="D5" s="96">
        <v>31.201894612196568</v>
      </c>
      <c r="E5" s="96">
        <v>31.201894612196568</v>
      </c>
      <c r="F5" s="97">
        <v>32.386027235050321</v>
      </c>
      <c r="G5" s="93"/>
      <c r="I5" s="177"/>
      <c r="J5" s="94" t="s">
        <v>50</v>
      </c>
      <c r="K5" s="95">
        <v>149837</v>
      </c>
      <c r="L5" s="96">
        <v>60.724214792299904</v>
      </c>
      <c r="M5" s="96">
        <v>60.724214792299904</v>
      </c>
      <c r="N5" s="97">
        <v>62.032421479229995</v>
      </c>
    </row>
    <row r="6" spans="1:14" ht="26.5">
      <c r="A6" s="177"/>
      <c r="B6" s="94" t="s">
        <v>63</v>
      </c>
      <c r="C6" s="95">
        <v>275</v>
      </c>
      <c r="D6" s="96">
        <v>8.1409117821195984</v>
      </c>
      <c r="E6" s="96">
        <v>8.1409117821195984</v>
      </c>
      <c r="F6" s="97">
        <v>40.526939017169923</v>
      </c>
      <c r="G6" s="93"/>
      <c r="I6" s="177"/>
      <c r="J6" s="94" t="s">
        <v>63</v>
      </c>
      <c r="K6" s="95">
        <v>15904</v>
      </c>
      <c r="L6" s="96">
        <v>6.4453900709219862</v>
      </c>
      <c r="M6" s="96">
        <v>6.4453900709219862</v>
      </c>
      <c r="N6" s="97">
        <v>68.477811550151984</v>
      </c>
    </row>
    <row r="7" spans="1:14" ht="17.7">
      <c r="A7" s="177"/>
      <c r="B7" s="94" t="s">
        <v>54</v>
      </c>
      <c r="C7" s="95">
        <v>98</v>
      </c>
      <c r="D7" s="96">
        <v>2.9011249259917111</v>
      </c>
      <c r="E7" s="96">
        <v>2.9011249259917111</v>
      </c>
      <c r="F7" s="97">
        <v>43.428063943161632</v>
      </c>
      <c r="G7" s="93"/>
      <c r="I7" s="177"/>
      <c r="J7" s="94" t="s">
        <v>54</v>
      </c>
      <c r="K7" s="95">
        <v>5643</v>
      </c>
      <c r="L7" s="96">
        <v>2.2869300911854107</v>
      </c>
      <c r="M7" s="96">
        <v>2.2869300911854107</v>
      </c>
      <c r="N7" s="97">
        <v>70.76474164133738</v>
      </c>
    </row>
    <row r="8" spans="1:14" ht="26.5">
      <c r="A8" s="177"/>
      <c r="B8" s="94" t="s">
        <v>55</v>
      </c>
      <c r="C8" s="95">
        <v>150</v>
      </c>
      <c r="D8" s="96">
        <v>4.4404973357015987</v>
      </c>
      <c r="E8" s="96">
        <v>4.4404973357015987</v>
      </c>
      <c r="F8" s="97">
        <v>47.868561278863233</v>
      </c>
      <c r="G8" s="93"/>
      <c r="I8" s="177"/>
      <c r="J8" s="94" t="s">
        <v>55</v>
      </c>
      <c r="K8" s="95">
        <v>6606</v>
      </c>
      <c r="L8" s="96">
        <v>2.6772036474164134</v>
      </c>
      <c r="M8" s="96">
        <v>2.6772036474164134</v>
      </c>
      <c r="N8" s="97">
        <v>73.4419452887538</v>
      </c>
    </row>
    <row r="9" spans="1:14" ht="35.35">
      <c r="A9" s="177"/>
      <c r="B9" s="94" t="s">
        <v>56</v>
      </c>
      <c r="C9" s="95">
        <v>834</v>
      </c>
      <c r="D9" s="96">
        <v>24.68916518650089</v>
      </c>
      <c r="E9" s="96">
        <v>24.68916518650089</v>
      </c>
      <c r="F9" s="97">
        <v>72.557726465364127</v>
      </c>
      <c r="G9" s="93"/>
      <c r="I9" s="177"/>
      <c r="J9" s="94" t="s">
        <v>56</v>
      </c>
      <c r="K9" s="95">
        <v>28138</v>
      </c>
      <c r="L9" s="96">
        <v>11.403444782168187</v>
      </c>
      <c r="M9" s="96">
        <v>11.403444782168187</v>
      </c>
      <c r="N9" s="97">
        <v>84.845390070921994</v>
      </c>
    </row>
    <row r="10" spans="1:14" ht="26.5">
      <c r="A10" s="177"/>
      <c r="B10" s="94" t="s">
        <v>57</v>
      </c>
      <c r="C10" s="95">
        <v>470</v>
      </c>
      <c r="D10" s="96">
        <v>13.913558318531678</v>
      </c>
      <c r="E10" s="96">
        <v>13.913558318531678</v>
      </c>
      <c r="F10" s="97">
        <v>86.471284783895797</v>
      </c>
      <c r="G10" s="93"/>
      <c r="I10" s="177"/>
      <c r="J10" s="94" t="s">
        <v>57</v>
      </c>
      <c r="K10" s="95">
        <v>15632</v>
      </c>
      <c r="L10" s="96">
        <v>6.33515704154002</v>
      </c>
      <c r="M10" s="96">
        <v>6.33515704154002</v>
      </c>
      <c r="N10" s="97">
        <v>91.180547112462008</v>
      </c>
    </row>
    <row r="11" spans="1:14">
      <c r="A11" s="177"/>
      <c r="B11" s="94" t="s">
        <v>1</v>
      </c>
      <c r="C11" s="95">
        <v>296</v>
      </c>
      <c r="D11" s="96">
        <v>8.7625814091178214</v>
      </c>
      <c r="E11" s="96">
        <v>8.7625814091178214</v>
      </c>
      <c r="F11" s="97">
        <v>95.233866193013611</v>
      </c>
      <c r="G11" s="93"/>
      <c r="I11" s="177"/>
      <c r="J11" s="94" t="s">
        <v>1</v>
      </c>
      <c r="K11" s="95">
        <v>15844</v>
      </c>
      <c r="L11" s="96">
        <v>6.4210739614994932</v>
      </c>
      <c r="M11" s="96">
        <v>6.4210739614994932</v>
      </c>
      <c r="N11" s="97">
        <v>97.601621073961496</v>
      </c>
    </row>
    <row r="12" spans="1:14">
      <c r="A12" s="177"/>
      <c r="B12" s="94" t="s">
        <v>7</v>
      </c>
      <c r="C12" s="95">
        <v>23</v>
      </c>
      <c r="D12" s="96">
        <v>0.68087625814091179</v>
      </c>
      <c r="E12" s="96">
        <v>0.68087625814091179</v>
      </c>
      <c r="F12" s="97">
        <v>95.914742451154538</v>
      </c>
      <c r="G12" s="93"/>
      <c r="I12" s="177"/>
      <c r="J12" s="94" t="s">
        <v>7</v>
      </c>
      <c r="K12" s="95">
        <v>1024</v>
      </c>
      <c r="L12" s="96">
        <v>0.41499493414387029</v>
      </c>
      <c r="M12" s="96">
        <v>0.41499493414387029</v>
      </c>
      <c r="N12" s="97">
        <v>98.016616008105373</v>
      </c>
    </row>
    <row r="13" spans="1:14" ht="26.5">
      <c r="A13" s="177"/>
      <c r="B13" s="94" t="s">
        <v>58</v>
      </c>
      <c r="C13" s="95">
        <v>138</v>
      </c>
      <c r="D13" s="96">
        <v>4.0852575488454708</v>
      </c>
      <c r="E13" s="96">
        <v>4.0852575488454708</v>
      </c>
      <c r="F13" s="97">
        <v>100</v>
      </c>
      <c r="G13" s="93"/>
      <c r="I13" s="177"/>
      <c r="J13" s="94" t="s">
        <v>58</v>
      </c>
      <c r="K13" s="95">
        <v>4894</v>
      </c>
      <c r="L13" s="96">
        <v>1.9833839918946303</v>
      </c>
      <c r="M13" s="96">
        <v>1.9833839918946303</v>
      </c>
      <c r="N13" s="97">
        <v>100</v>
      </c>
    </row>
    <row r="14" spans="1:14" ht="14.95" thickBot="1">
      <c r="A14" s="178"/>
      <c r="B14" s="98" t="s">
        <v>59</v>
      </c>
      <c r="C14" s="99">
        <v>3378</v>
      </c>
      <c r="D14" s="100">
        <v>100</v>
      </c>
      <c r="E14" s="100">
        <v>100</v>
      </c>
      <c r="F14" s="101"/>
      <c r="G14" s="102"/>
      <c r="I14" s="178"/>
      <c r="J14" s="98" t="s">
        <v>59</v>
      </c>
      <c r="K14" s="99">
        <v>246750</v>
      </c>
      <c r="L14" s="100">
        <v>100</v>
      </c>
      <c r="M14" s="100">
        <v>100</v>
      </c>
      <c r="N14" s="101"/>
    </row>
  </sheetData>
  <mergeCells count="6">
    <mergeCell ref="A2:F2"/>
    <mergeCell ref="I2:N2"/>
    <mergeCell ref="A3:B3"/>
    <mergeCell ref="I3:J3"/>
    <mergeCell ref="A4:A14"/>
    <mergeCell ref="I4:I1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4"/>
  <sheetViews>
    <sheetView workbookViewId="0">
      <selection sqref="A1:XFD1"/>
    </sheetView>
  </sheetViews>
  <sheetFormatPr defaultRowHeight="14.3"/>
  <sheetData>
    <row r="1" spans="1:14">
      <c r="A1" s="103" t="s">
        <v>82</v>
      </c>
      <c r="I1" s="103" t="s">
        <v>83</v>
      </c>
    </row>
    <row r="2" spans="1:14" ht="14.95" thickBot="1">
      <c r="A2" s="179" t="s">
        <v>65</v>
      </c>
      <c r="B2" s="180"/>
      <c r="C2" s="180"/>
      <c r="D2" s="180"/>
      <c r="E2" s="180"/>
      <c r="F2" s="180"/>
      <c r="G2" s="104"/>
      <c r="I2" s="179" t="s">
        <v>65</v>
      </c>
      <c r="J2" s="180"/>
      <c r="K2" s="180"/>
      <c r="L2" s="180"/>
      <c r="M2" s="180"/>
      <c r="N2" s="180"/>
    </row>
    <row r="3" spans="1:14" ht="19.7" thickBot="1">
      <c r="A3" s="181" t="s">
        <v>41</v>
      </c>
      <c r="B3" s="182"/>
      <c r="C3" s="105" t="s">
        <v>42</v>
      </c>
      <c r="D3" s="106" t="s">
        <v>43</v>
      </c>
      <c r="E3" s="106" t="s">
        <v>44</v>
      </c>
      <c r="F3" s="107" t="s">
        <v>45</v>
      </c>
      <c r="G3" s="104"/>
      <c r="I3" s="181" t="s">
        <v>41</v>
      </c>
      <c r="J3" s="182"/>
      <c r="K3" s="105" t="s">
        <v>42</v>
      </c>
      <c r="L3" s="106" t="s">
        <v>43</v>
      </c>
      <c r="M3" s="106" t="s">
        <v>44</v>
      </c>
      <c r="N3" s="107" t="s">
        <v>45</v>
      </c>
    </row>
    <row r="4" spans="1:14" ht="27.2" thickBot="1">
      <c r="A4" s="183" t="s">
        <v>46</v>
      </c>
      <c r="B4" s="108" t="s">
        <v>47</v>
      </c>
      <c r="C4" s="109">
        <v>42</v>
      </c>
      <c r="D4" s="110">
        <v>1.2597480503899221</v>
      </c>
      <c r="E4" s="110">
        <v>1.2597480503899221</v>
      </c>
      <c r="F4" s="111">
        <v>1.2597480503899221</v>
      </c>
      <c r="G4" s="104"/>
      <c r="I4" s="183" t="s">
        <v>46</v>
      </c>
      <c r="J4" s="108" t="s">
        <v>47</v>
      </c>
      <c r="K4" s="109">
        <v>2899</v>
      </c>
      <c r="L4" s="110">
        <v>1.1934019158649591</v>
      </c>
      <c r="M4" s="110">
        <v>1.1934019158649591</v>
      </c>
      <c r="N4" s="111">
        <v>1.1934019158649591</v>
      </c>
    </row>
    <row r="5" spans="1:14" ht="17.7">
      <c r="A5" s="184"/>
      <c r="B5" s="112" t="s">
        <v>50</v>
      </c>
      <c r="C5" s="113">
        <v>1029</v>
      </c>
      <c r="D5" s="114">
        <v>30.863827234553089</v>
      </c>
      <c r="E5" s="114">
        <v>30.863827234553089</v>
      </c>
      <c r="F5" s="115">
        <v>32.123575284943016</v>
      </c>
      <c r="G5" s="104"/>
      <c r="I5" s="184"/>
      <c r="J5" s="112" t="s">
        <v>50</v>
      </c>
      <c r="K5" s="113">
        <v>144298</v>
      </c>
      <c r="L5" s="114">
        <v>59.401693568638102</v>
      </c>
      <c r="M5" s="114">
        <v>59.401693568638102</v>
      </c>
      <c r="N5" s="115">
        <v>60.595095484503069</v>
      </c>
    </row>
    <row r="6" spans="1:14" ht="26.5">
      <c r="A6" s="184"/>
      <c r="B6" s="112" t="s">
        <v>63</v>
      </c>
      <c r="C6" s="113">
        <v>259</v>
      </c>
      <c r="D6" s="114">
        <v>7.7684463107378514</v>
      </c>
      <c r="E6" s="114">
        <v>7.7684463107378514</v>
      </c>
      <c r="F6" s="115">
        <v>39.892021595680866</v>
      </c>
      <c r="G6" s="104"/>
      <c r="I6" s="184"/>
      <c r="J6" s="112" t="s">
        <v>63</v>
      </c>
      <c r="K6" s="113">
        <v>16464</v>
      </c>
      <c r="L6" s="114">
        <v>6.7775678312523926</v>
      </c>
      <c r="M6" s="114">
        <v>6.7775678312523926</v>
      </c>
      <c r="N6" s="115">
        <v>67.37266331575546</v>
      </c>
    </row>
    <row r="7" spans="1:14" ht="17.7">
      <c r="A7" s="184"/>
      <c r="B7" s="112" t="s">
        <v>54</v>
      </c>
      <c r="C7" s="113">
        <v>71</v>
      </c>
      <c r="D7" s="114">
        <v>2.1295740851829636</v>
      </c>
      <c r="E7" s="114">
        <v>2.1295740851829636</v>
      </c>
      <c r="F7" s="115">
        <v>42.021595680863825</v>
      </c>
      <c r="G7" s="104"/>
      <c r="I7" s="184"/>
      <c r="J7" s="112" t="s">
        <v>54</v>
      </c>
      <c r="K7" s="113">
        <v>5946</v>
      </c>
      <c r="L7" s="114">
        <v>2.4477294900769393</v>
      </c>
      <c r="M7" s="114">
        <v>2.4477294900769393</v>
      </c>
      <c r="N7" s="115">
        <v>69.820392805832398</v>
      </c>
    </row>
    <row r="8" spans="1:14" ht="26.5">
      <c r="A8" s="184"/>
      <c r="B8" s="112" t="s">
        <v>55</v>
      </c>
      <c r="C8" s="113">
        <v>148</v>
      </c>
      <c r="D8" s="114">
        <v>4.4391121775644873</v>
      </c>
      <c r="E8" s="114">
        <v>4.4391121775644873</v>
      </c>
      <c r="F8" s="115">
        <v>46.460707858428314</v>
      </c>
      <c r="G8" s="104"/>
      <c r="I8" s="184"/>
      <c r="J8" s="112" t="s">
        <v>55</v>
      </c>
      <c r="K8" s="113">
        <v>6595</v>
      </c>
      <c r="L8" s="114">
        <v>2.7148967351257003</v>
      </c>
      <c r="M8" s="114">
        <v>2.7148967351257003</v>
      </c>
      <c r="N8" s="115">
        <v>72.53528954095809</v>
      </c>
    </row>
    <row r="9" spans="1:14" ht="35.35">
      <c r="A9" s="184"/>
      <c r="B9" s="112" t="s">
        <v>56</v>
      </c>
      <c r="C9" s="113">
        <v>809</v>
      </c>
      <c r="D9" s="114">
        <v>24.265146970605876</v>
      </c>
      <c r="E9" s="114">
        <v>24.265146970605876</v>
      </c>
      <c r="F9" s="115">
        <v>70.725854829034191</v>
      </c>
      <c r="G9" s="104"/>
      <c r="I9" s="184"/>
      <c r="J9" s="112" t="s">
        <v>56</v>
      </c>
      <c r="K9" s="113">
        <v>28299</v>
      </c>
      <c r="L9" s="114">
        <v>11.649562199745594</v>
      </c>
      <c r="M9" s="114">
        <v>11.649562199745594</v>
      </c>
      <c r="N9" s="115">
        <v>84.184851740703692</v>
      </c>
    </row>
    <row r="10" spans="1:14" ht="26.5">
      <c r="A10" s="184"/>
      <c r="B10" s="112" t="s">
        <v>57</v>
      </c>
      <c r="C10" s="113">
        <v>505</v>
      </c>
      <c r="D10" s="114">
        <v>15.146970605878824</v>
      </c>
      <c r="E10" s="114">
        <v>15.146970605878824</v>
      </c>
      <c r="F10" s="115">
        <v>85.872825434913011</v>
      </c>
      <c r="G10" s="104"/>
      <c r="I10" s="184"/>
      <c r="J10" s="112" t="s">
        <v>57</v>
      </c>
      <c r="K10" s="113">
        <v>17353</v>
      </c>
      <c r="L10" s="114">
        <v>7.1435334411882154</v>
      </c>
      <c r="M10" s="114">
        <v>7.1435334411882154</v>
      </c>
      <c r="N10" s="115">
        <v>91.328385181891903</v>
      </c>
    </row>
    <row r="11" spans="1:14">
      <c r="A11" s="184"/>
      <c r="B11" s="112" t="s">
        <v>1</v>
      </c>
      <c r="C11" s="113">
        <v>330</v>
      </c>
      <c r="D11" s="114">
        <v>9.8980203959208168</v>
      </c>
      <c r="E11" s="114">
        <v>9.8980203959208168</v>
      </c>
      <c r="F11" s="115">
        <v>95.770845830833835</v>
      </c>
      <c r="G11" s="104"/>
      <c r="I11" s="184"/>
      <c r="J11" s="112" t="s">
        <v>1</v>
      </c>
      <c r="K11" s="113">
        <v>15545</v>
      </c>
      <c r="L11" s="114">
        <v>6.3992524257056882</v>
      </c>
      <c r="M11" s="114">
        <v>6.3992524257056882</v>
      </c>
      <c r="N11" s="115">
        <v>97.7276376075976</v>
      </c>
    </row>
    <row r="12" spans="1:14">
      <c r="A12" s="184"/>
      <c r="B12" s="112" t="s">
        <v>7</v>
      </c>
      <c r="C12" s="113">
        <v>39</v>
      </c>
      <c r="D12" s="114">
        <v>1.1697660467906419</v>
      </c>
      <c r="E12" s="114">
        <v>1.1697660467906419</v>
      </c>
      <c r="F12" s="115">
        <v>96.940611877624477</v>
      </c>
      <c r="G12" s="104"/>
      <c r="I12" s="184"/>
      <c r="J12" s="112" t="s">
        <v>7</v>
      </c>
      <c r="K12" s="113">
        <v>1251</v>
      </c>
      <c r="L12" s="114">
        <v>0.51498647697380606</v>
      </c>
      <c r="M12" s="114">
        <v>0.51498647697380606</v>
      </c>
      <c r="N12" s="115">
        <v>98.242624084571389</v>
      </c>
    </row>
    <row r="13" spans="1:14" ht="26.5">
      <c r="A13" s="184"/>
      <c r="B13" s="112" t="s">
        <v>58</v>
      </c>
      <c r="C13" s="113">
        <v>102</v>
      </c>
      <c r="D13" s="114">
        <v>3.059388122375525</v>
      </c>
      <c r="E13" s="114">
        <v>3.059388122375525</v>
      </c>
      <c r="F13" s="115">
        <v>100</v>
      </c>
      <c r="G13" s="104"/>
      <c r="I13" s="184"/>
      <c r="J13" s="112" t="s">
        <v>58</v>
      </c>
      <c r="K13" s="113">
        <v>4269</v>
      </c>
      <c r="L13" s="114">
        <v>1.7573759154285995</v>
      </c>
      <c r="M13" s="114">
        <v>1.7573759154285995</v>
      </c>
      <c r="N13" s="115">
        <v>100</v>
      </c>
    </row>
    <row r="14" spans="1:14" ht="14.95" thickBot="1">
      <c r="A14" s="185"/>
      <c r="B14" s="116" t="s">
        <v>59</v>
      </c>
      <c r="C14" s="117">
        <v>3334</v>
      </c>
      <c r="D14" s="118">
        <v>100</v>
      </c>
      <c r="E14" s="118">
        <v>100</v>
      </c>
      <c r="F14" s="119"/>
      <c r="G14" s="104"/>
      <c r="I14" s="185"/>
      <c r="J14" s="116" t="s">
        <v>59</v>
      </c>
      <c r="K14" s="117">
        <v>242919</v>
      </c>
      <c r="L14" s="118">
        <v>100</v>
      </c>
      <c r="M14" s="118">
        <v>100</v>
      </c>
      <c r="N14" s="119"/>
    </row>
  </sheetData>
  <mergeCells count="6">
    <mergeCell ref="A2:F2"/>
    <mergeCell ref="I2:N2"/>
    <mergeCell ref="A3:B3"/>
    <mergeCell ref="I3:J3"/>
    <mergeCell ref="A4:A14"/>
    <mergeCell ref="I4:I1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14"/>
  <sheetViews>
    <sheetView workbookViewId="0"/>
  </sheetViews>
  <sheetFormatPr defaultRowHeight="14.3"/>
  <sheetData>
    <row r="1" spans="2:16">
      <c r="B1" t="s">
        <v>49</v>
      </c>
      <c r="J1" t="s">
        <v>52</v>
      </c>
    </row>
    <row r="2" spans="2:16" ht="14.95" thickBot="1">
      <c r="B2" s="186" t="s">
        <v>65</v>
      </c>
      <c r="C2" s="187"/>
      <c r="D2" s="187"/>
      <c r="E2" s="187"/>
      <c r="F2" s="187"/>
      <c r="G2" s="187"/>
      <c r="H2" s="123"/>
      <c r="J2" s="186" t="s">
        <v>65</v>
      </c>
      <c r="K2" s="187"/>
      <c r="L2" s="187"/>
      <c r="M2" s="187"/>
      <c r="N2" s="187"/>
      <c r="O2" s="187"/>
      <c r="P2" s="123"/>
    </row>
    <row r="3" spans="2:16" ht="23.1" thickBot="1">
      <c r="B3" s="188" t="s">
        <v>41</v>
      </c>
      <c r="C3" s="189"/>
      <c r="D3" s="124" t="s">
        <v>42</v>
      </c>
      <c r="E3" s="125" t="s">
        <v>43</v>
      </c>
      <c r="F3" s="125" t="s">
        <v>44</v>
      </c>
      <c r="G3" s="126" t="s">
        <v>45</v>
      </c>
      <c r="H3" s="123"/>
      <c r="J3" s="188" t="s">
        <v>41</v>
      </c>
      <c r="K3" s="189"/>
      <c r="L3" s="124" t="s">
        <v>42</v>
      </c>
      <c r="M3" s="125" t="s">
        <v>43</v>
      </c>
      <c r="N3" s="125" t="s">
        <v>44</v>
      </c>
      <c r="O3" s="126" t="s">
        <v>45</v>
      </c>
      <c r="P3" s="123"/>
    </row>
    <row r="4" spans="2:16" ht="44.15" thickBot="1">
      <c r="B4" s="190" t="s">
        <v>46</v>
      </c>
      <c r="C4" s="127" t="s">
        <v>47</v>
      </c>
      <c r="D4" s="128">
        <v>30</v>
      </c>
      <c r="E4" s="129">
        <v>0.94547746612039085</v>
      </c>
      <c r="F4" s="129">
        <v>0.94547746612039085</v>
      </c>
      <c r="G4" s="130">
        <v>0.94547746612039085</v>
      </c>
      <c r="H4" s="123"/>
      <c r="J4" s="190" t="s">
        <v>46</v>
      </c>
      <c r="K4" s="127" t="s">
        <v>47</v>
      </c>
      <c r="L4" s="128">
        <v>2290</v>
      </c>
      <c r="M4" s="129">
        <v>0.94869585390912403</v>
      </c>
      <c r="N4" s="129">
        <v>0.94869585390912403</v>
      </c>
      <c r="O4" s="130">
        <v>0.94869585390912403</v>
      </c>
      <c r="P4" s="123"/>
    </row>
    <row r="5" spans="2:16" ht="21.75">
      <c r="B5" s="191"/>
      <c r="C5" s="131" t="s">
        <v>50</v>
      </c>
      <c r="D5" s="132">
        <v>975</v>
      </c>
      <c r="E5" s="133">
        <v>30.728017648912704</v>
      </c>
      <c r="F5" s="133">
        <v>30.728017648912704</v>
      </c>
      <c r="G5" s="134">
        <v>31.673495115033091</v>
      </c>
      <c r="H5" s="123"/>
      <c r="J5" s="191"/>
      <c r="K5" s="131" t="s">
        <v>50</v>
      </c>
      <c r="L5" s="132">
        <v>144839</v>
      </c>
      <c r="M5" s="133">
        <v>60.003562787922981</v>
      </c>
      <c r="N5" s="133">
        <v>60.003562787922981</v>
      </c>
      <c r="O5" s="134">
        <v>60.952258641832103</v>
      </c>
      <c r="P5" s="123"/>
    </row>
    <row r="6" spans="2:16" ht="32.6">
      <c r="B6" s="191"/>
      <c r="C6" s="131" t="s">
        <v>63</v>
      </c>
      <c r="D6" s="132">
        <v>229</v>
      </c>
      <c r="E6" s="133">
        <v>7.217144658052316</v>
      </c>
      <c r="F6" s="133">
        <v>7.217144658052316</v>
      </c>
      <c r="G6" s="134">
        <v>38.890639773085404</v>
      </c>
      <c r="H6" s="123"/>
      <c r="J6" s="191"/>
      <c r="K6" s="131" t="s">
        <v>63</v>
      </c>
      <c r="L6" s="132">
        <v>15108</v>
      </c>
      <c r="M6" s="133">
        <v>6.2589069698074447</v>
      </c>
      <c r="N6" s="133">
        <v>6.2589069698074447</v>
      </c>
      <c r="O6" s="134">
        <v>67.211165611639544</v>
      </c>
      <c r="P6" s="123"/>
    </row>
    <row r="7" spans="2:16" ht="32.6">
      <c r="B7" s="191"/>
      <c r="C7" s="131" t="s">
        <v>54</v>
      </c>
      <c r="D7" s="132">
        <v>97</v>
      </c>
      <c r="E7" s="133">
        <v>3.0570438071225969</v>
      </c>
      <c r="F7" s="133">
        <v>3.0570438071225969</v>
      </c>
      <c r="G7" s="134">
        <v>41.947683580208007</v>
      </c>
      <c r="H7" s="123"/>
      <c r="J7" s="191"/>
      <c r="K7" s="131" t="s">
        <v>54</v>
      </c>
      <c r="L7" s="132">
        <v>6557</v>
      </c>
      <c r="M7" s="133">
        <v>2.7164186524376097</v>
      </c>
      <c r="N7" s="133">
        <v>2.7164186524376097</v>
      </c>
      <c r="O7" s="134">
        <v>69.927584264077154</v>
      </c>
      <c r="P7" s="123"/>
    </row>
    <row r="8" spans="2:16" ht="32.6">
      <c r="B8" s="191"/>
      <c r="C8" s="131" t="s">
        <v>55</v>
      </c>
      <c r="D8" s="132">
        <v>167</v>
      </c>
      <c r="E8" s="133">
        <v>5.2631578947368416</v>
      </c>
      <c r="F8" s="133">
        <v>5.2631578947368416</v>
      </c>
      <c r="G8" s="134">
        <v>47.21084147494485</v>
      </c>
      <c r="H8" s="123"/>
      <c r="J8" s="191"/>
      <c r="K8" s="131" t="s">
        <v>55</v>
      </c>
      <c r="L8" s="132">
        <v>6210</v>
      </c>
      <c r="M8" s="133">
        <v>2.5726643025221225</v>
      </c>
      <c r="N8" s="133">
        <v>2.5726643025221225</v>
      </c>
      <c r="O8" s="134">
        <v>72.500248566599282</v>
      </c>
      <c r="P8" s="123"/>
    </row>
    <row r="9" spans="2:16" ht="43.5">
      <c r="B9" s="191"/>
      <c r="C9" s="131" t="s">
        <v>56</v>
      </c>
      <c r="D9" s="132">
        <v>746</v>
      </c>
      <c r="E9" s="133">
        <v>23.510872990860385</v>
      </c>
      <c r="F9" s="133">
        <v>23.510872990860385</v>
      </c>
      <c r="G9" s="134">
        <v>70.721714465805235</v>
      </c>
      <c r="H9" s="123"/>
      <c r="J9" s="191"/>
      <c r="K9" s="131" t="s">
        <v>56</v>
      </c>
      <c r="L9" s="132">
        <v>28161</v>
      </c>
      <c r="M9" s="133">
        <v>11.66647333708945</v>
      </c>
      <c r="N9" s="133">
        <v>11.66647333708945</v>
      </c>
      <c r="O9" s="134">
        <v>84.166721903688725</v>
      </c>
      <c r="P9" s="123"/>
    </row>
    <row r="10" spans="2:16" ht="32.6">
      <c r="B10" s="191"/>
      <c r="C10" s="131" t="s">
        <v>57</v>
      </c>
      <c r="D10" s="132">
        <v>497</v>
      </c>
      <c r="E10" s="133">
        <v>15.663410022061141</v>
      </c>
      <c r="F10" s="133">
        <v>15.663410022061141</v>
      </c>
      <c r="G10" s="134">
        <v>86.385124487866378</v>
      </c>
      <c r="H10" s="123"/>
      <c r="J10" s="191"/>
      <c r="K10" s="131" t="s">
        <v>57</v>
      </c>
      <c r="L10" s="132">
        <v>18459</v>
      </c>
      <c r="M10" s="133">
        <v>7.6471514267722789</v>
      </c>
      <c r="N10" s="133">
        <v>7.6471514267722789</v>
      </c>
      <c r="O10" s="134">
        <v>91.813873330461007</v>
      </c>
      <c r="P10" s="123"/>
    </row>
    <row r="11" spans="2:16">
      <c r="B11" s="191"/>
      <c r="C11" s="131" t="s">
        <v>1</v>
      </c>
      <c r="D11" s="132">
        <v>310</v>
      </c>
      <c r="E11" s="133">
        <v>9.769933816577371</v>
      </c>
      <c r="F11" s="133">
        <v>9.769933816577371</v>
      </c>
      <c r="G11" s="134">
        <v>96.155058304443742</v>
      </c>
      <c r="H11" s="123"/>
      <c r="J11" s="191"/>
      <c r="K11" s="131" t="s">
        <v>1</v>
      </c>
      <c r="L11" s="132">
        <v>15009</v>
      </c>
      <c r="M11" s="133">
        <v>6.2178934809266559</v>
      </c>
      <c r="N11" s="133">
        <v>6.2178934809266559</v>
      </c>
      <c r="O11" s="134">
        <v>98.031766811387669</v>
      </c>
      <c r="P11" s="123"/>
    </row>
    <row r="12" spans="2:16">
      <c r="B12" s="191"/>
      <c r="C12" s="131" t="s">
        <v>7</v>
      </c>
      <c r="D12" s="132">
        <v>34</v>
      </c>
      <c r="E12" s="133">
        <v>1.0715411282697762</v>
      </c>
      <c r="F12" s="133">
        <v>1.0715411282697762</v>
      </c>
      <c r="G12" s="134">
        <v>97.226599432713527</v>
      </c>
      <c r="H12" s="123"/>
      <c r="J12" s="191"/>
      <c r="K12" s="131" t="s">
        <v>7</v>
      </c>
      <c r="L12" s="132">
        <v>1358</v>
      </c>
      <c r="M12" s="133">
        <v>0.56258906969807443</v>
      </c>
      <c r="N12" s="133">
        <v>0.56258906969807443</v>
      </c>
      <c r="O12" s="134">
        <v>98.594355881085733</v>
      </c>
      <c r="P12" s="123"/>
    </row>
    <row r="13" spans="2:16" ht="43.5">
      <c r="B13" s="191"/>
      <c r="C13" s="131" t="s">
        <v>58</v>
      </c>
      <c r="D13" s="132">
        <v>88</v>
      </c>
      <c r="E13" s="133">
        <v>2.7734005672864797</v>
      </c>
      <c r="F13" s="133">
        <v>2.7734005672864797</v>
      </c>
      <c r="G13" s="134">
        <v>100</v>
      </c>
      <c r="H13" s="123"/>
      <c r="J13" s="191"/>
      <c r="K13" s="131" t="s">
        <v>58</v>
      </c>
      <c r="L13" s="132">
        <v>3393</v>
      </c>
      <c r="M13" s="133">
        <v>1.405644118914261</v>
      </c>
      <c r="N13" s="133">
        <v>1.405644118914261</v>
      </c>
      <c r="O13" s="134">
        <v>100</v>
      </c>
      <c r="P13" s="123"/>
    </row>
    <row r="14" spans="2:16" ht="14.95" thickBot="1">
      <c r="B14" s="192"/>
      <c r="C14" s="135" t="s">
        <v>59</v>
      </c>
      <c r="D14" s="136">
        <v>3173</v>
      </c>
      <c r="E14" s="137">
        <v>100</v>
      </c>
      <c r="F14" s="137">
        <v>100</v>
      </c>
      <c r="G14" s="138"/>
      <c r="H14" s="123"/>
      <c r="J14" s="192"/>
      <c r="K14" s="135" t="s">
        <v>59</v>
      </c>
      <c r="L14" s="136">
        <v>241384</v>
      </c>
      <c r="M14" s="137">
        <v>100</v>
      </c>
      <c r="N14" s="137">
        <v>100</v>
      </c>
      <c r="O14" s="138"/>
      <c r="P14" s="123"/>
    </row>
  </sheetData>
  <mergeCells count="6">
    <mergeCell ref="B2:G2"/>
    <mergeCell ref="B3:C3"/>
    <mergeCell ref="B4:B14"/>
    <mergeCell ref="J2:O2"/>
    <mergeCell ref="J3:K3"/>
    <mergeCell ref="J4:J1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6</vt:i4>
      </vt:variant>
    </vt:vector>
  </HeadingPairs>
  <TitlesOfParts>
    <vt:vector size="6" baseType="lpstr">
      <vt:lpstr>Tab. IS.TS.2</vt:lpstr>
      <vt:lpstr>Foglio3</vt:lpstr>
      <vt:lpstr>Dati 2016 da spss</vt:lpstr>
      <vt:lpstr>Dati 2017 da spss</vt:lpstr>
      <vt:lpstr>Dati 2018 da spss</vt:lpstr>
      <vt:lpstr>Dati 2019 da spss</vt:lpstr>
    </vt:vector>
  </TitlesOfParts>
  <Company>Ministero delle Infrastrutture e dei Trasporti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Iudicone Enrico</dc:creator>
  <cp:lastModifiedBy>Zacchi Giovanni</cp:lastModifiedBy>
  <cp:lastPrinted>2014-09-30T09:14:00Z</cp:lastPrinted>
  <dcterms:created xsi:type="dcterms:W3CDTF">2014-06-20T06:49:27Z</dcterms:created>
  <dcterms:modified xsi:type="dcterms:W3CDTF">2020-12-03T10:54:52Z</dcterms:modified>
</cp:coreProperties>
</file>